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nformacion_Financiera\2023\Trimestre_I\"/>
    </mc:Choice>
  </mc:AlternateContent>
  <bookViews>
    <workbookView xWindow="0" yWindow="0" windowWidth="23040" windowHeight="9192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)" sheetId="6" r:id="rId6"/>
    <sheet name="Formato 6 b)" sheetId="7" r:id="rId7"/>
    <sheet name="Formato 6 c)" sheetId="8" r:id="rId8"/>
    <sheet name="Formato 6 d)" sheetId="9" r:id="rId9"/>
    <sheet name="Formato 7 a)" sheetId="10" r:id="rId10"/>
    <sheet name="Formato 7 b)" sheetId="11" r:id="rId11"/>
    <sheet name="Formato 7 c)" sheetId="12" r:id="rId12"/>
    <sheet name="Formato 7 d)" sheetId="13" r:id="rId13"/>
    <sheet name="Formato 8" sheetId="14" r:id="rId14"/>
    <sheet name="7a" sheetId="15" state="hidden" r:id="rId15"/>
    <sheet name="7b" sheetId="16" state="hidden" r:id="rId16"/>
    <sheet name="7c" sheetId="17" state="hidden" r:id="rId17"/>
    <sheet name="7d" sheetId="18" state="hidden" r:id="rId18"/>
    <sheet name="F8_IEA" sheetId="19" state="hidden" r:id="rId19"/>
  </sheets>
  <calcPr calcId="162913" concurrentCalc="0"/>
</workbook>
</file>

<file path=xl/calcChain.xml><?xml version="1.0" encoding="utf-8"?>
<calcChain xmlns="http://schemas.openxmlformats.org/spreadsheetml/2006/main">
  <c r="F68" i="1" l="1"/>
  <c r="E68" i="1"/>
  <c r="F63" i="1"/>
  <c r="E63" i="1"/>
  <c r="F42" i="1"/>
  <c r="E42" i="1"/>
  <c r="F38" i="1"/>
  <c r="E38" i="1"/>
  <c r="F31" i="1"/>
  <c r="E31" i="1"/>
  <c r="F27" i="1"/>
  <c r="E27" i="1"/>
  <c r="F23" i="1"/>
  <c r="E23" i="1"/>
  <c r="F19" i="1"/>
  <c r="E19" i="1"/>
  <c r="F9" i="1"/>
  <c r="E9" i="1"/>
  <c r="C41" i="1"/>
  <c r="C38" i="1"/>
  <c r="C31" i="1"/>
  <c r="C25" i="1"/>
  <c r="C17" i="1"/>
  <c r="C9" i="1"/>
  <c r="B41" i="1"/>
  <c r="B38" i="1"/>
  <c r="B31" i="1"/>
  <c r="B25" i="1"/>
  <c r="B17" i="1"/>
  <c r="B9" i="1"/>
  <c r="A2" i="19"/>
  <c r="C29" i="18"/>
  <c r="B29" i="18"/>
  <c r="G18" i="18"/>
  <c r="F18" i="18"/>
  <c r="E18" i="18"/>
  <c r="D18" i="18"/>
  <c r="C18" i="18"/>
  <c r="B18" i="18"/>
  <c r="G7" i="18"/>
  <c r="G29" i="18"/>
  <c r="F7" i="18"/>
  <c r="F29" i="18"/>
  <c r="E7" i="18"/>
  <c r="E29" i="18"/>
  <c r="D7" i="18"/>
  <c r="D29" i="18"/>
  <c r="C7" i="18"/>
  <c r="B7" i="18"/>
  <c r="C5" i="18"/>
  <c r="D5" i="18"/>
  <c r="E5" i="18"/>
  <c r="F5" i="18"/>
  <c r="A2" i="18"/>
  <c r="G36" i="17"/>
  <c r="F36" i="17"/>
  <c r="E36" i="17"/>
  <c r="D36" i="17"/>
  <c r="C36" i="17"/>
  <c r="B36" i="17"/>
  <c r="F31" i="17"/>
  <c r="E31" i="17"/>
  <c r="G28" i="17"/>
  <c r="F28" i="17"/>
  <c r="E28" i="17"/>
  <c r="D28" i="17"/>
  <c r="C28" i="17"/>
  <c r="B28" i="17"/>
  <c r="G21" i="17"/>
  <c r="F21" i="17"/>
  <c r="E21" i="17"/>
  <c r="D21" i="17"/>
  <c r="C21" i="17"/>
  <c r="B21" i="17"/>
  <c r="G7" i="17"/>
  <c r="G31" i="17"/>
  <c r="F7" i="17"/>
  <c r="E7" i="17"/>
  <c r="D7" i="17"/>
  <c r="D31" i="17"/>
  <c r="C7" i="17"/>
  <c r="C31" i="17"/>
  <c r="B7" i="17"/>
  <c r="B31" i="17"/>
  <c r="C5" i="17"/>
  <c r="D5" i="17"/>
  <c r="E5" i="17"/>
  <c r="F5" i="17"/>
  <c r="G5" i="17"/>
  <c r="A2" i="17"/>
  <c r="E30" i="16"/>
  <c r="C30" i="16"/>
  <c r="G19" i="16"/>
  <c r="F19" i="16"/>
  <c r="F30" i="16"/>
  <c r="E19" i="16"/>
  <c r="D19" i="16"/>
  <c r="C19" i="16"/>
  <c r="B19" i="16"/>
  <c r="G8" i="16"/>
  <c r="G30" i="16"/>
  <c r="F8" i="16"/>
  <c r="E8" i="16"/>
  <c r="D8" i="16"/>
  <c r="D30" i="16"/>
  <c r="C8" i="16"/>
  <c r="B8" i="16"/>
  <c r="B30" i="16"/>
  <c r="C6" i="16"/>
  <c r="D6" i="16"/>
  <c r="E6" i="16"/>
  <c r="F6" i="16"/>
  <c r="G6" i="16"/>
  <c r="A2" i="16"/>
  <c r="G37" i="15"/>
  <c r="F37" i="15"/>
  <c r="E37" i="15"/>
  <c r="D37" i="15"/>
  <c r="C37" i="15"/>
  <c r="B37" i="15"/>
  <c r="F32" i="15"/>
  <c r="G29" i="15"/>
  <c r="G32" i="15"/>
  <c r="F29" i="15"/>
  <c r="E29" i="15"/>
  <c r="D29" i="15"/>
  <c r="D32" i="15"/>
  <c r="C29" i="15"/>
  <c r="B29" i="15"/>
  <c r="G22" i="15"/>
  <c r="F22" i="15"/>
  <c r="E22" i="15"/>
  <c r="E32" i="15"/>
  <c r="D22" i="15"/>
  <c r="C22" i="15"/>
  <c r="B22" i="15"/>
  <c r="B32" i="15"/>
  <c r="G8" i="15"/>
  <c r="F8" i="15"/>
  <c r="E8" i="15"/>
  <c r="D8" i="15"/>
  <c r="C8" i="15"/>
  <c r="C32" i="15"/>
  <c r="B8" i="15"/>
  <c r="C6" i="15"/>
  <c r="D6" i="15"/>
  <c r="E6" i="15"/>
  <c r="F6" i="15"/>
  <c r="G6" i="15"/>
  <c r="A2" i="15"/>
  <c r="A2" i="14"/>
  <c r="E28" i="13"/>
  <c r="B28" i="13"/>
  <c r="G17" i="13"/>
  <c r="G28" i="13"/>
  <c r="F17" i="13"/>
  <c r="F28" i="13"/>
  <c r="E17" i="13"/>
  <c r="D17" i="13"/>
  <c r="C17" i="13"/>
  <c r="C28" i="13"/>
  <c r="B17" i="13"/>
  <c r="G6" i="13"/>
  <c r="F6" i="13"/>
  <c r="E6" i="13"/>
  <c r="D6" i="13"/>
  <c r="D28" i="13"/>
  <c r="C6" i="13"/>
  <c r="B6" i="13"/>
  <c r="A2" i="13"/>
  <c r="C6" i="12"/>
  <c r="C20" i="12"/>
  <c r="C30" i="12"/>
  <c r="G27" i="12"/>
  <c r="F27" i="12"/>
  <c r="E27" i="12"/>
  <c r="D27" i="12"/>
  <c r="C27" i="12"/>
  <c r="B27" i="12"/>
  <c r="G20" i="12"/>
  <c r="G6" i="12"/>
  <c r="G30" i="12"/>
  <c r="F20" i="12"/>
  <c r="E20" i="12"/>
  <c r="D20" i="12"/>
  <c r="D6" i="12"/>
  <c r="D30" i="12"/>
  <c r="B20" i="12"/>
  <c r="B6" i="12"/>
  <c r="B30" i="12"/>
  <c r="F6" i="12"/>
  <c r="F30" i="12"/>
  <c r="E6" i="12"/>
  <c r="E30" i="12"/>
  <c r="A2" i="12"/>
  <c r="G18" i="11"/>
  <c r="G29" i="11"/>
  <c r="F18" i="11"/>
  <c r="F29" i="11"/>
  <c r="E18" i="11"/>
  <c r="D18" i="11"/>
  <c r="C18" i="11"/>
  <c r="C29" i="11"/>
  <c r="B18" i="11"/>
  <c r="B29" i="11"/>
  <c r="G7" i="11"/>
  <c r="F7" i="11"/>
  <c r="E7" i="11"/>
  <c r="E29" i="11"/>
  <c r="D7" i="11"/>
  <c r="D29" i="11"/>
  <c r="C7" i="11"/>
  <c r="B7" i="11"/>
  <c r="A2" i="11"/>
  <c r="D7" i="10"/>
  <c r="D31" i="10"/>
  <c r="C7" i="10"/>
  <c r="C31" i="10"/>
  <c r="G28" i="10"/>
  <c r="F28" i="10"/>
  <c r="E28" i="10"/>
  <c r="D28" i="10"/>
  <c r="C28" i="10"/>
  <c r="B28" i="10"/>
  <c r="G21" i="10"/>
  <c r="G31" i="10"/>
  <c r="F21" i="10"/>
  <c r="F31" i="10"/>
  <c r="E21" i="10"/>
  <c r="E7" i="10"/>
  <c r="E31" i="10"/>
  <c r="D21" i="10"/>
  <c r="C21" i="10"/>
  <c r="B21" i="10"/>
  <c r="G7" i="10"/>
  <c r="F7" i="10"/>
  <c r="B7" i="10"/>
  <c r="B31" i="10"/>
  <c r="A2" i="10"/>
  <c r="G31" i="9"/>
  <c r="G30" i="9"/>
  <c r="G28" i="9"/>
  <c r="G29" i="9"/>
  <c r="F28" i="9"/>
  <c r="E28" i="9"/>
  <c r="E21" i="9"/>
  <c r="E33" i="9"/>
  <c r="D28" i="9"/>
  <c r="C28" i="9"/>
  <c r="B28" i="9"/>
  <c r="G27" i="9"/>
  <c r="G26" i="9"/>
  <c r="G25" i="9"/>
  <c r="G24" i="9"/>
  <c r="F24" i="9"/>
  <c r="E24" i="9"/>
  <c r="D24" i="9"/>
  <c r="C24" i="9"/>
  <c r="B24" i="9"/>
  <c r="G23" i="9"/>
  <c r="G22" i="9"/>
  <c r="F21" i="9"/>
  <c r="F33" i="9"/>
  <c r="D21" i="9"/>
  <c r="C21" i="9"/>
  <c r="C33" i="9"/>
  <c r="B21" i="9"/>
  <c r="B33" i="9"/>
  <c r="G9" i="9"/>
  <c r="F9" i="9"/>
  <c r="E9" i="9"/>
  <c r="D9" i="9"/>
  <c r="D33" i="9"/>
  <c r="C9" i="9"/>
  <c r="B9" i="9"/>
  <c r="A5" i="9"/>
  <c r="A2" i="9"/>
  <c r="E77" i="8"/>
  <c r="D77" i="8"/>
  <c r="G43" i="8"/>
  <c r="G77" i="8"/>
  <c r="F43" i="8"/>
  <c r="F77" i="8"/>
  <c r="E43" i="8"/>
  <c r="D43" i="8"/>
  <c r="C43" i="8"/>
  <c r="C77" i="8"/>
  <c r="B43" i="8"/>
  <c r="B77" i="8"/>
  <c r="G9" i="8"/>
  <c r="F9" i="8"/>
  <c r="E9" i="8"/>
  <c r="D9" i="8"/>
  <c r="C9" i="8"/>
  <c r="B9" i="8"/>
  <c r="A5" i="8"/>
  <c r="A2" i="8"/>
  <c r="G43" i="7"/>
  <c r="G76" i="7"/>
  <c r="F43" i="7"/>
  <c r="F76" i="7"/>
  <c r="E43" i="7"/>
  <c r="D43" i="7"/>
  <c r="C43" i="7"/>
  <c r="C76" i="7"/>
  <c r="B43" i="7"/>
  <c r="B76" i="7"/>
  <c r="G9" i="7"/>
  <c r="F9" i="7"/>
  <c r="E9" i="7"/>
  <c r="E76" i="7"/>
  <c r="D9" i="7"/>
  <c r="D76" i="7"/>
  <c r="C9" i="7"/>
  <c r="B9" i="7"/>
  <c r="A5" i="7"/>
  <c r="A2" i="7"/>
  <c r="G157" i="6"/>
  <c r="G156" i="6"/>
  <c r="G155" i="6"/>
  <c r="G154" i="6"/>
  <c r="G153" i="6"/>
  <c r="G152" i="6"/>
  <c r="G150" i="6"/>
  <c r="G151" i="6"/>
  <c r="F150" i="6"/>
  <c r="E150" i="6"/>
  <c r="D150" i="6"/>
  <c r="C150" i="6"/>
  <c r="B150" i="6"/>
  <c r="G149" i="6"/>
  <c r="G146" i="6"/>
  <c r="G148" i="6"/>
  <c r="G147" i="6"/>
  <c r="F146" i="6"/>
  <c r="E146" i="6"/>
  <c r="D146" i="6"/>
  <c r="C146" i="6"/>
  <c r="B146" i="6"/>
  <c r="G145" i="6"/>
  <c r="G144" i="6"/>
  <c r="G143" i="6"/>
  <c r="G142" i="6"/>
  <c r="G141" i="6"/>
  <c r="G140" i="6"/>
  <c r="G139" i="6"/>
  <c r="G138" i="6"/>
  <c r="G137" i="6"/>
  <c r="F137" i="6"/>
  <c r="E137" i="6"/>
  <c r="D137" i="6"/>
  <c r="C137" i="6"/>
  <c r="B137" i="6"/>
  <c r="G136" i="6"/>
  <c r="G133" i="6"/>
  <c r="F133" i="6"/>
  <c r="E133" i="6"/>
  <c r="D133" i="6"/>
  <c r="C133" i="6"/>
  <c r="B133" i="6"/>
  <c r="G132" i="6"/>
  <c r="G131" i="6"/>
  <c r="G130" i="6"/>
  <c r="G129" i="6"/>
  <c r="G128" i="6"/>
  <c r="G127" i="6"/>
  <c r="G126" i="6"/>
  <c r="G123" i="6"/>
  <c r="G125" i="6"/>
  <c r="G124" i="6"/>
  <c r="F123" i="6"/>
  <c r="E123" i="6"/>
  <c r="D123" i="6"/>
  <c r="C123" i="6"/>
  <c r="B123" i="6"/>
  <c r="G122" i="6"/>
  <c r="G121" i="6"/>
  <c r="G120" i="6"/>
  <c r="G119" i="6"/>
  <c r="G118" i="6"/>
  <c r="G117" i="6"/>
  <c r="G116" i="6"/>
  <c r="G115" i="6"/>
  <c r="G113" i="6"/>
  <c r="G114" i="6"/>
  <c r="F113" i="6"/>
  <c r="E113" i="6"/>
  <c r="E84" i="6"/>
  <c r="D113" i="6"/>
  <c r="C113" i="6"/>
  <c r="B113" i="6"/>
  <c r="G112" i="6"/>
  <c r="G111" i="6"/>
  <c r="G110" i="6"/>
  <c r="G109" i="6"/>
  <c r="G108" i="6"/>
  <c r="G107" i="6"/>
  <c r="G106" i="6"/>
  <c r="G105" i="6"/>
  <c r="G104" i="6"/>
  <c r="G103" i="6"/>
  <c r="F103" i="6"/>
  <c r="E103" i="6"/>
  <c r="C103" i="6"/>
  <c r="B103" i="6"/>
  <c r="G102" i="6"/>
  <c r="G101" i="6"/>
  <c r="G100" i="6"/>
  <c r="G99" i="6"/>
  <c r="G98" i="6"/>
  <c r="G97" i="6"/>
  <c r="G96" i="6"/>
  <c r="G93" i="6"/>
  <c r="G95" i="6"/>
  <c r="G94" i="6"/>
  <c r="F93" i="6"/>
  <c r="F84" i="6"/>
  <c r="E93" i="6"/>
  <c r="D93" i="6"/>
  <c r="C93" i="6"/>
  <c r="B93" i="6"/>
  <c r="B84" i="6"/>
  <c r="G92" i="6"/>
  <c r="G91" i="6"/>
  <c r="G90" i="6"/>
  <c r="G89" i="6"/>
  <c r="G88" i="6"/>
  <c r="G87" i="6"/>
  <c r="G86" i="6"/>
  <c r="G85" i="6"/>
  <c r="F85" i="6"/>
  <c r="E85" i="6"/>
  <c r="D85" i="6"/>
  <c r="D84" i="6"/>
  <c r="D159" i="6"/>
  <c r="C85" i="6"/>
  <c r="C84" i="6"/>
  <c r="B85" i="6"/>
  <c r="G82" i="6"/>
  <c r="G81" i="6"/>
  <c r="G80" i="6"/>
  <c r="G79" i="6"/>
  <c r="G78" i="6"/>
  <c r="G75" i="6"/>
  <c r="G77" i="6"/>
  <c r="G76" i="6"/>
  <c r="F75" i="6"/>
  <c r="E75" i="6"/>
  <c r="D75" i="6"/>
  <c r="C75" i="6"/>
  <c r="B75" i="6"/>
  <c r="G74" i="6"/>
  <c r="G73" i="6"/>
  <c r="G72" i="6"/>
  <c r="G71" i="6"/>
  <c r="F71" i="6"/>
  <c r="E71" i="6"/>
  <c r="D71" i="6"/>
  <c r="C71" i="6"/>
  <c r="B71" i="6"/>
  <c r="G70" i="6"/>
  <c r="G69" i="6"/>
  <c r="G68" i="6"/>
  <c r="G67" i="6"/>
  <c r="G66" i="6"/>
  <c r="G65" i="6"/>
  <c r="G64" i="6"/>
  <c r="G62" i="6"/>
  <c r="G63" i="6"/>
  <c r="F62" i="6"/>
  <c r="E62" i="6"/>
  <c r="D62" i="6"/>
  <c r="C62" i="6"/>
  <c r="B62" i="6"/>
  <c r="G58" i="6"/>
  <c r="F58" i="6"/>
  <c r="E58" i="6"/>
  <c r="D58" i="6"/>
  <c r="C58" i="6"/>
  <c r="B58" i="6"/>
  <c r="G48" i="6"/>
  <c r="F48" i="6"/>
  <c r="E48" i="6"/>
  <c r="D48" i="6"/>
  <c r="C48" i="6"/>
  <c r="B48" i="6"/>
  <c r="G38" i="6"/>
  <c r="F38" i="6"/>
  <c r="E38" i="6"/>
  <c r="D38" i="6"/>
  <c r="C38" i="6"/>
  <c r="B38" i="6"/>
  <c r="G28" i="6"/>
  <c r="F28" i="6"/>
  <c r="E28" i="6"/>
  <c r="D28" i="6"/>
  <c r="C28" i="6"/>
  <c r="B28" i="6"/>
  <c r="G18" i="6"/>
  <c r="F18" i="6"/>
  <c r="E18" i="6"/>
  <c r="D18" i="6"/>
  <c r="C18" i="6"/>
  <c r="B18" i="6"/>
  <c r="G10" i="6"/>
  <c r="F10" i="6"/>
  <c r="F9" i="6"/>
  <c r="E10" i="6"/>
  <c r="E9" i="6"/>
  <c r="E159" i="6"/>
  <c r="D10" i="6"/>
  <c r="C10" i="6"/>
  <c r="B10" i="6"/>
  <c r="B9" i="6"/>
  <c r="B159" i="6"/>
  <c r="D9" i="6"/>
  <c r="C9" i="6"/>
  <c r="C159" i="6"/>
  <c r="A5" i="6"/>
  <c r="A2" i="6"/>
  <c r="G75" i="5"/>
  <c r="F75" i="5"/>
  <c r="E75" i="5"/>
  <c r="D75" i="5"/>
  <c r="C75" i="5"/>
  <c r="B75" i="5"/>
  <c r="G74" i="5"/>
  <c r="G73" i="5"/>
  <c r="G68" i="5"/>
  <c r="G67" i="5"/>
  <c r="F67" i="5"/>
  <c r="E67" i="5"/>
  <c r="D67" i="5"/>
  <c r="C67" i="5"/>
  <c r="B67" i="5"/>
  <c r="G63" i="5"/>
  <c r="G62" i="5"/>
  <c r="G61" i="5"/>
  <c r="G60" i="5"/>
  <c r="G59" i="5"/>
  <c r="F59" i="5"/>
  <c r="E59" i="5"/>
  <c r="D59" i="5"/>
  <c r="C59" i="5"/>
  <c r="B59" i="5"/>
  <c r="G58" i="5"/>
  <c r="G57" i="5"/>
  <c r="G56" i="5"/>
  <c r="G55" i="5"/>
  <c r="F54" i="5"/>
  <c r="E54" i="5"/>
  <c r="D54" i="5"/>
  <c r="D65" i="5"/>
  <c r="C54" i="5"/>
  <c r="B54" i="5"/>
  <c r="G53" i="5"/>
  <c r="G52" i="5"/>
  <c r="G51" i="5"/>
  <c r="G50" i="5"/>
  <c r="G49" i="5"/>
  <c r="G48" i="5"/>
  <c r="G45" i="5"/>
  <c r="G47" i="5"/>
  <c r="G46" i="5"/>
  <c r="F45" i="5"/>
  <c r="E45" i="5"/>
  <c r="D45" i="5"/>
  <c r="C45" i="5"/>
  <c r="C65" i="5"/>
  <c r="B45" i="5"/>
  <c r="B65" i="5"/>
  <c r="B41" i="5"/>
  <c r="G39" i="5"/>
  <c r="G37" i="5"/>
  <c r="G38" i="5"/>
  <c r="F37" i="5"/>
  <c r="E37" i="5"/>
  <c r="D37" i="5"/>
  <c r="C37" i="5"/>
  <c r="B37" i="5"/>
  <c r="G36" i="5"/>
  <c r="G35" i="5"/>
  <c r="F35" i="5"/>
  <c r="E35" i="5"/>
  <c r="D35" i="5"/>
  <c r="C35" i="5"/>
  <c r="B35" i="5"/>
  <c r="G34" i="5"/>
  <c r="G33" i="5"/>
  <c r="G32" i="5"/>
  <c r="G31" i="5"/>
  <c r="G30" i="5"/>
  <c r="G29" i="5"/>
  <c r="G28" i="5"/>
  <c r="F28" i="5"/>
  <c r="E28" i="5"/>
  <c r="D28" i="5"/>
  <c r="C28" i="5"/>
  <c r="B28" i="5"/>
  <c r="G27" i="5"/>
  <c r="G26" i="5"/>
  <c r="G25" i="5"/>
  <c r="G24" i="5"/>
  <c r="G23" i="5"/>
  <c r="G22" i="5"/>
  <c r="G21" i="5"/>
  <c r="G20" i="5"/>
  <c r="G19" i="5"/>
  <c r="G18" i="5"/>
  <c r="G17" i="5"/>
  <c r="G16" i="5"/>
  <c r="F16" i="5"/>
  <c r="F41" i="5"/>
  <c r="E16" i="5"/>
  <c r="E41" i="5"/>
  <c r="D16" i="5"/>
  <c r="C16" i="5"/>
  <c r="C41" i="5"/>
  <c r="C70" i="5"/>
  <c r="B16" i="5"/>
  <c r="G15" i="5"/>
  <c r="D15" i="5"/>
  <c r="G14" i="5"/>
  <c r="G13" i="5"/>
  <c r="D13" i="5"/>
  <c r="D41" i="5"/>
  <c r="D70" i="5"/>
  <c r="G12" i="5"/>
  <c r="G11" i="5"/>
  <c r="G10" i="5"/>
  <c r="G9" i="5"/>
  <c r="G41" i="5"/>
  <c r="A4" i="5"/>
  <c r="A2" i="5"/>
  <c r="D70" i="4"/>
  <c r="C70" i="4"/>
  <c r="D68" i="4"/>
  <c r="C68" i="4"/>
  <c r="B68" i="4"/>
  <c r="D64" i="4"/>
  <c r="D72" i="4"/>
  <c r="D74" i="4"/>
  <c r="C64" i="4"/>
  <c r="C72" i="4"/>
  <c r="C74" i="4"/>
  <c r="B64" i="4"/>
  <c r="B72" i="4"/>
  <c r="B74" i="4"/>
  <c r="D63" i="4"/>
  <c r="C63" i="4"/>
  <c r="B63" i="4"/>
  <c r="D55" i="4"/>
  <c r="C55" i="4"/>
  <c r="D53" i="4"/>
  <c r="C53" i="4"/>
  <c r="B53" i="4"/>
  <c r="D49" i="4"/>
  <c r="D57" i="4"/>
  <c r="D59" i="4"/>
  <c r="C49" i="4"/>
  <c r="C57" i="4"/>
  <c r="C59" i="4"/>
  <c r="B49" i="4"/>
  <c r="D48" i="4"/>
  <c r="C48" i="4"/>
  <c r="B48" i="4"/>
  <c r="B57" i="4"/>
  <c r="B59" i="4"/>
  <c r="B44" i="4"/>
  <c r="D40" i="4"/>
  <c r="C40" i="4"/>
  <c r="B40" i="4"/>
  <c r="D37" i="4"/>
  <c r="D44" i="4"/>
  <c r="D11" i="4"/>
  <c r="D8" i="4"/>
  <c r="D21" i="4"/>
  <c r="D23" i="4"/>
  <c r="D25" i="4"/>
  <c r="D33" i="4"/>
  <c r="C37" i="4"/>
  <c r="C44" i="4"/>
  <c r="C11" i="4"/>
  <c r="C8" i="4"/>
  <c r="C21" i="4"/>
  <c r="C23" i="4"/>
  <c r="C25" i="4"/>
  <c r="C33" i="4"/>
  <c r="B37" i="4"/>
  <c r="D29" i="4"/>
  <c r="C29" i="4"/>
  <c r="B29" i="4"/>
  <c r="D17" i="4"/>
  <c r="C17" i="4"/>
  <c r="D13" i="4"/>
  <c r="C13" i="4"/>
  <c r="B13" i="4"/>
  <c r="B11" i="4"/>
  <c r="B8" i="4"/>
  <c r="B21" i="4"/>
  <c r="B23" i="4"/>
  <c r="B25" i="4"/>
  <c r="B33" i="4"/>
  <c r="A4" i="4"/>
  <c r="A2" i="4"/>
  <c r="J20" i="3"/>
  <c r="I20" i="3"/>
  <c r="K14" i="3"/>
  <c r="K20" i="3"/>
  <c r="J14" i="3"/>
  <c r="I14" i="3"/>
  <c r="H14" i="3"/>
  <c r="G14" i="3"/>
  <c r="E14" i="3"/>
  <c r="K8" i="3"/>
  <c r="J8" i="3"/>
  <c r="I8" i="3"/>
  <c r="H8" i="3"/>
  <c r="H20" i="3"/>
  <c r="G8" i="3"/>
  <c r="G20" i="3"/>
  <c r="E8" i="3"/>
  <c r="E20" i="3"/>
  <c r="A2" i="3"/>
  <c r="F41" i="2"/>
  <c r="E41" i="2"/>
  <c r="D41" i="2"/>
  <c r="C41" i="2"/>
  <c r="B41" i="2"/>
  <c r="H27" i="2"/>
  <c r="G27" i="2"/>
  <c r="F27" i="2"/>
  <c r="E27" i="2"/>
  <c r="D27" i="2"/>
  <c r="C27" i="2"/>
  <c r="B27" i="2"/>
  <c r="H22" i="2"/>
  <c r="G22" i="2"/>
  <c r="F22" i="2"/>
  <c r="E22" i="2"/>
  <c r="D22" i="2"/>
  <c r="C22" i="2"/>
  <c r="B22" i="2"/>
  <c r="H13" i="2"/>
  <c r="G13" i="2"/>
  <c r="F13" i="2"/>
  <c r="E13" i="2"/>
  <c r="D13" i="2"/>
  <c r="C13" i="2"/>
  <c r="B13" i="2"/>
  <c r="H9" i="2"/>
  <c r="H8" i="2"/>
  <c r="H20" i="2"/>
  <c r="G9" i="2"/>
  <c r="G8" i="2"/>
  <c r="G20" i="2"/>
  <c r="F9" i="2"/>
  <c r="F8" i="2"/>
  <c r="F20" i="2"/>
  <c r="E9" i="2"/>
  <c r="D9" i="2"/>
  <c r="D8" i="2"/>
  <c r="D20" i="2"/>
  <c r="C9" i="2"/>
  <c r="C8" i="2"/>
  <c r="C20" i="2"/>
  <c r="B9" i="2"/>
  <c r="B8" i="2"/>
  <c r="B20" i="2"/>
  <c r="E8" i="2"/>
  <c r="E20" i="2"/>
  <c r="A4" i="2"/>
  <c r="A2" i="2"/>
  <c r="F75" i="1"/>
  <c r="E75" i="1"/>
  <c r="F79" i="1"/>
  <c r="E79" i="1"/>
  <c r="C60" i="1"/>
  <c r="B60" i="1"/>
  <c r="F57" i="1"/>
  <c r="E57" i="1"/>
  <c r="B47" i="1"/>
  <c r="F47" i="1"/>
  <c r="F59" i="1"/>
  <c r="E47" i="1"/>
  <c r="E59" i="1"/>
  <c r="C47" i="1"/>
  <c r="C62" i="1"/>
  <c r="E65" i="5"/>
  <c r="G54" i="5"/>
  <c r="G65" i="5"/>
  <c r="G70" i="5"/>
  <c r="F65" i="5"/>
  <c r="F70" i="5"/>
  <c r="F81" i="1"/>
  <c r="B62" i="1"/>
  <c r="E70" i="5"/>
  <c r="G42" i="5"/>
  <c r="G9" i="6"/>
  <c r="G84" i="6"/>
  <c r="G21" i="9"/>
  <c r="G33" i="9"/>
  <c r="E81" i="1"/>
  <c r="B70" i="5"/>
  <c r="F159" i="6"/>
  <c r="G159" i="6"/>
</calcChain>
</file>

<file path=xl/sharedStrings.xml><?xml version="1.0" encoding="utf-8"?>
<sst xmlns="http://schemas.openxmlformats.org/spreadsheetml/2006/main" count="1088" uniqueCount="640">
  <si>
    <t>Formato 1 Estado de Situación Financiera Detallado - LDF</t>
  </si>
  <si>
    <t>Estado de Situación Financiera Detallado - LDF</t>
  </si>
  <si>
    <t>Al 31 de Diciembre de 2023 y al 31 de Marzo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</si>
  <si>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</si>
  <si>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</si>
  <si>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</si>
  <si>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</si>
  <si>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</si>
  <si>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</si>
  <si>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</si>
  <si>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</si>
  <si>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</si>
  <si>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</si>
  <si>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</si>
  <si>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</si>
  <si>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</si>
  <si>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</si>
  <si>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</si>
  <si>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</si>
  <si>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</si>
  <si>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</si>
  <si>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</si>
  <si>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</si>
  <si>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</si>
  <si>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</si>
  <si>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</si>
  <si>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</si>
  <si>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</si>
  <si>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</si>
  <si>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</si>
  <si>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</si>
  <si>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</si>
  <si>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</si>
  <si>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</si>
  <si>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</si>
  <si>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</si>
  <si>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</si>
  <si>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</si>
  <si>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</si>
  <si>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</si>
  <si>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</si>
  <si>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</si>
  <si>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</si>
  <si>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</si>
  <si>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</si>
  <si>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</si>
  <si>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</si>
  <si>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</si>
  <si>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</si>
  <si>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</si>
  <si>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</si>
  <si>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</si>
  <si>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</si>
  <si>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</si>
  <si>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</si>
  <si>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</si>
  <si>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</si>
  <si>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</si>
  <si>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</si>
  <si>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</si>
  <si>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</si>
  <si>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</si>
  <si>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</si>
  <si>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</si>
  <si>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</si>
  <si>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</si>
  <si>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</si>
  <si>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</si>
  <si>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</si>
  <si>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</si>
  <si>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</si>
  <si>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</si>
  <si>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</si>
  <si>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</si>
  <si>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</si>
  <si>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</si>
  <si>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</si>
  <si>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</si>
  <si>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</si>
  <si>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</si>
  <si>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</si>
  <si>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</si>
  <si>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</si>
  <si>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</si>
  <si>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</si>
  <si>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</si>
  <si>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</si>
  <si>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</si>
  <si>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</si>
  <si>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</si>
  <si>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</si>
  <si>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</si>
  <si>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</si>
  <si>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</si>
  <si>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</si>
  <si>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</si>
  <si>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</si>
  <si>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</si>
  <si>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</si>
  <si>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</si>
  <si>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</si>
  <si>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</si>
  <si>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</si>
  <si>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</si>
  <si>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</si>
  <si>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</si>
  <si>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</si>
  <si>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</si>
  <si>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</si>
  <si>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</si>
  <si>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</si>
  <si>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</si>
  <si>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</si>
  <si>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</si>
  <si>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</si>
  <si>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</si>
  <si>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</si>
  <si>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</si>
  <si>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</si>
  <si>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</si>
  <si>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</si>
  <si>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</si>
  <si>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</si>
  <si>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</si>
  <si>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</si>
  <si>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</si>
  <si>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</si>
  <si>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</si>
  <si>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</si>
  <si>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</si>
  <si>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</si>
  <si>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</si>
  <si>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</si>
  <si>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</si>
  <si>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</si>
  <si>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</si>
  <si>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</si>
  <si>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</si>
  <si>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</si>
  <si>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</si>
  <si>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</si>
  <si>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</si>
  <si>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</si>
  <si>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</si>
  <si>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</si>
  <si>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</si>
  <si>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rPr>
        <b/>
        <sz val="11"/>
        <color theme="1"/>
        <rFont val="Calibri"/>
      </rPr>
      <t xml:space="preserve">4. Deuda Contingente </t>
    </r>
    <r>
      <rPr>
        <b/>
        <vertAlign val="superscript"/>
        <sz val="11"/>
        <color theme="1"/>
        <rFont val="Calibri"/>
      </rPr>
      <t>1</t>
    </r>
    <r>
      <rPr>
        <b/>
        <sz val="11"/>
        <color theme="1"/>
        <rFont val="Calibri"/>
      </rPr>
      <t xml:space="preserve"> (Informativo)</t>
    </r>
  </si>
  <si>
    <t>A. Deuda Contingente 1</t>
  </si>
  <si>
    <t>B. Deuda Contingente 2</t>
  </si>
  <si>
    <t>C. Deuda Contingente XX</t>
  </si>
  <si>
    <r>
      <rPr>
        <b/>
        <sz val="11"/>
        <color theme="1"/>
        <rFont val="Calibri"/>
      </rPr>
      <t xml:space="preserve">5. Valor de Instrumentos Bono Cupón Cero </t>
    </r>
    <r>
      <rPr>
        <b/>
        <vertAlign val="superscript"/>
        <sz val="11"/>
        <color theme="1"/>
        <rFont val="Calibri"/>
      </rPr>
      <t>2</t>
    </r>
    <r>
      <rPr>
        <b/>
        <sz val="11"/>
        <color theme="1"/>
        <rFont val="Calibri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</si>
  <si>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</si>
  <si>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</si>
  <si>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</si>
  <si>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</si>
  <si>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color theme="1"/>
        <rFont val="Calibri"/>
      </rPr>
      <t>1</t>
    </r>
    <r>
      <rPr>
        <sz val="11"/>
        <color theme="1"/>
        <rFont val="Calibri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color theme="1"/>
        <rFont val="Calibri"/>
      </rPr>
      <t>2</t>
    </r>
    <r>
      <rPr>
        <sz val="11"/>
        <color theme="1"/>
        <rFont val="Calibri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</si>
  <si>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</si>
  <si>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</si>
  <si>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</si>
  <si>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</si>
  <si>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</si>
  <si>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</si>
  <si>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</si>
  <si>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</si>
  <si>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</si>
  <si>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</si>
  <si>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</si>
  <si>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</si>
  <si>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2024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</si>
  <si>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</si>
  <si>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</si>
  <si>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</si>
  <si>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</si>
  <si>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</si>
  <si>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</si>
  <si>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</si>
  <si>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</si>
  <si>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</si>
  <si>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</si>
  <si>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</si>
  <si>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</si>
  <si>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</si>
  <si>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</si>
  <si>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</si>
  <si>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</si>
  <si>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</si>
  <si>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</si>
  <si>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</si>
  <si>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</si>
  <si>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</si>
  <si>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</si>
  <si>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</si>
  <si>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</si>
  <si>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</si>
  <si>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</si>
  <si>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</si>
  <si>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</si>
  <si>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</si>
  <si>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</si>
  <si>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</si>
  <si>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</si>
  <si>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</si>
  <si>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</si>
  <si>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</si>
  <si>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</si>
  <si>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</si>
  <si>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</si>
  <si>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</si>
  <si>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</si>
  <si>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</si>
  <si>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</si>
  <si>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</si>
  <si>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</si>
  <si>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</si>
  <si>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</si>
  <si>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</si>
  <si>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</si>
  <si>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</si>
  <si>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</si>
  <si>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</si>
  <si>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</si>
  <si>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</si>
  <si>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</si>
  <si>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</si>
  <si>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</si>
  <si>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</si>
  <si>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</si>
  <si>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</si>
  <si>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</si>
  <si>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</si>
  <si>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</si>
  <si>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</si>
  <si>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</si>
  <si>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</si>
  <si>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</si>
  <si>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</si>
  <si>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</si>
  <si>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</si>
  <si>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</si>
  <si>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</si>
  <si>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</si>
  <si>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</si>
  <si>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</si>
  <si>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</si>
  <si>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</si>
  <si>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</si>
  <si>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</si>
  <si>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</si>
  <si>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</si>
  <si>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</si>
  <si>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</si>
  <si>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</si>
  <si>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</si>
  <si>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</si>
  <si>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</si>
  <si>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</si>
  <si>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</si>
  <si>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</si>
  <si>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</si>
  <si>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</si>
  <si>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</si>
  <si>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</si>
  <si>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</si>
  <si>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</si>
  <si>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</si>
  <si>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</si>
  <si>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</si>
  <si>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</si>
  <si>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</si>
  <si>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</si>
  <si>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</si>
  <si>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</si>
  <si>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</si>
  <si>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</si>
  <si>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</si>
  <si>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</si>
  <si>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</si>
  <si>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</si>
  <si>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</si>
  <si>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</si>
  <si>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</si>
  <si>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</si>
  <si>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</si>
  <si>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</si>
  <si>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</si>
  <si>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</si>
  <si>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</si>
  <si>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</si>
  <si>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</si>
  <si>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</si>
  <si>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</si>
  <si>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</si>
  <si>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</si>
  <si>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</si>
  <si>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</si>
  <si>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</si>
  <si>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</si>
  <si>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</si>
  <si>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</si>
  <si>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</si>
  <si>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</si>
  <si>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</si>
  <si>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</si>
  <si>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</si>
  <si>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</si>
  <si>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</si>
  <si>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</si>
  <si>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</si>
  <si>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</si>
  <si>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</si>
  <si>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</si>
  <si>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</si>
  <si>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</si>
  <si>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</si>
  <si>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</si>
  <si>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</si>
  <si>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</si>
  <si>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</si>
  <si>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</si>
  <si>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</si>
  <si>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</si>
  <si>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</si>
  <si>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</si>
  <si>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</si>
  <si>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</si>
  <si>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</si>
  <si>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</si>
  <si>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</si>
  <si>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</si>
  <si>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</si>
  <si>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</si>
  <si>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</si>
  <si>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</si>
  <si>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</si>
  <si>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</si>
  <si>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</si>
  <si>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</si>
  <si>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</si>
  <si>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</si>
  <si>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</si>
  <si>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</si>
  <si>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</si>
  <si>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</si>
  <si>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</si>
  <si>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</si>
  <si>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</si>
  <si>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</si>
  <si>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</si>
  <si>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</si>
  <si>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</si>
  <si>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</si>
  <si>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</si>
  <si>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</si>
  <si>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</si>
  <si>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</si>
  <si>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</si>
  <si>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</si>
  <si>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</si>
  <si>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</si>
  <si>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</si>
  <si>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</si>
  <si>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</si>
  <si>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</si>
  <si>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</si>
  <si>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</si>
  <si>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</si>
  <si>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</si>
  <si>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</si>
  <si>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</si>
  <si>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</si>
  <si>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</si>
  <si>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</si>
  <si>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</si>
  <si>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</si>
  <si>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</si>
  <si>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</si>
  <si>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</si>
  <si>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</si>
  <si>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</si>
  <si>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</si>
  <si>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</si>
  <si>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</si>
  <si>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</si>
  <si>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</si>
  <si>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</si>
  <si>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</si>
  <si>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</si>
  <si>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</si>
  <si>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</si>
  <si>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</si>
  <si>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</si>
  <si>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ORGANO INTERNO DE CONTROL</t>
  </si>
  <si>
    <t>COORDINACION JURIDICA</t>
  </si>
  <si>
    <t>COORDINACION DE COMUNICACION SOCIAL Y VINCULACION</t>
  </si>
  <si>
    <t>DIRECCION GENERAL</t>
  </si>
  <si>
    <t>COORDINACION DE DESARROLLO INSTITUCIONAL Y SISTEMAS DE GESTION</t>
  </si>
  <si>
    <t>INCORPORACIONES</t>
  </si>
  <si>
    <t>UNIDAD DE ACCESO A LA INFORMACION</t>
  </si>
  <si>
    <t>DIRECCION DE CONTABILIDAD</t>
  </si>
  <si>
    <t>GERENCIA DE ADMINISTRACION Y FINANZAS</t>
  </si>
  <si>
    <t>DIRECCION DE ADQUISICIONES Y CONTROL PATRIMONIAL</t>
  </si>
  <si>
    <t>DIRECCION DE MANTENIMIENTO Y SERVICIOS GENERALES</t>
  </si>
  <si>
    <t>DIRECCION DE FINANZAS</t>
  </si>
  <si>
    <t>JEFATURA DE SOPORTE TECNICO</t>
  </si>
  <si>
    <t>DIRECCION DE PRESUPUESTOS</t>
  </si>
  <si>
    <t>DIRECCION DE RECURSOS HUMANOS</t>
  </si>
  <si>
    <t>GERENCIA DE COMERCIALIZACION</t>
  </si>
  <si>
    <t>DIRECCION DE MEDICION Y FACTURACION</t>
  </si>
  <si>
    <t>DIRECCION DE RECAUDACION</t>
  </si>
  <si>
    <t>DIRECCION DE ATENCION CIUDADANA</t>
  </si>
  <si>
    <t>GERENCIA DE OPERACION Y MANTENIMIENTO</t>
  </si>
  <si>
    <t>DRENAJE</t>
  </si>
  <si>
    <t>SUBGERENCIA DE CALIDAD DE AGUA Y PTAR</t>
  </si>
  <si>
    <t>ALCANTARILLADO</t>
  </si>
  <si>
    <t>LABORATORIO</t>
  </si>
  <si>
    <t>OPERACION Y MTTO DE POZOS</t>
  </si>
  <si>
    <t>OPTIMIZACION DE AGUA</t>
  </si>
  <si>
    <t>SUBGERENCIA DE SERVICIOS DE AGUA</t>
  </si>
  <si>
    <t>GERENCIA DE INGENIERIA Y PROYECTOS</t>
  </si>
  <si>
    <t>DIRECCION DE PROYECTOS</t>
  </si>
  <si>
    <t>DIRECCION DE OBRA</t>
  </si>
  <si>
    <t>JEFATURA RURAL</t>
  </si>
  <si>
    <t>GERENCIA DE ATENCION A COMUNIDADES RURALES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</si>
  <si>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</si>
  <si>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</si>
  <si>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</si>
  <si>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</si>
  <si>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</si>
  <si>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</si>
  <si>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</si>
  <si>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</si>
  <si>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</si>
  <si>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</si>
  <si>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</si>
  <si>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</si>
  <si>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</si>
  <si>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</si>
  <si>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</si>
  <si>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</si>
  <si>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</si>
  <si>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</si>
  <si>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</si>
  <si>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</si>
  <si>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</si>
  <si>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</si>
  <si>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</si>
  <si>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</si>
  <si>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</si>
  <si>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</si>
  <si>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</si>
  <si>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</si>
  <si>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</si>
  <si>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</si>
  <si>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</si>
  <si>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</si>
  <si>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</si>
  <si>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</si>
  <si>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</si>
  <si>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</si>
  <si>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</si>
  <si>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</si>
  <si>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</si>
  <si>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</si>
  <si>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</si>
  <si>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</si>
  <si>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</si>
  <si>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</si>
  <si>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</si>
  <si>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</si>
  <si>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</si>
  <si>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</si>
  <si>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</si>
  <si>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</si>
  <si>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</si>
  <si>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</si>
  <si>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</si>
  <si>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</si>
  <si>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</si>
  <si>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</si>
  <si>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</si>
  <si>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</si>
  <si>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</si>
  <si>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</si>
  <si>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 xml:space="preserve">                   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</si>
  <si>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</si>
  <si>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</si>
  <si>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</si>
  <si>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</si>
  <si>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</si>
  <si>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</si>
  <si>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</si>
  <si>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</si>
  <si>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</si>
  <si>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</si>
  <si>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</si>
  <si>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</si>
  <si>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</si>
  <si>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</si>
  <si>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</si>
  <si>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</si>
  <si>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</si>
  <si>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</si>
  <si>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</si>
  <si>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</si>
  <si>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</si>
  <si>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</si>
  <si>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</si>
  <si>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</si>
  <si>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</si>
  <si>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</si>
  <si>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</si>
  <si>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</si>
  <si>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</si>
  <si>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</si>
  <si>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</si>
  <si>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</si>
  <si>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Año en Cuestión
(de iniciativa de Ley) (c)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</si>
  <si>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</si>
  <si>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</si>
  <si>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</si>
  <si>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</si>
  <si>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</si>
  <si>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</si>
  <si>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</si>
  <si>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</si>
  <si>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</si>
  <si>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</si>
  <si>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</si>
  <si>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</si>
  <si>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</si>
  <si>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</si>
  <si>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</si>
  <si>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</si>
  <si>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rPr>
        <b/>
        <sz val="11"/>
        <color theme="1"/>
        <rFont val="Calibri"/>
      </rPr>
      <t xml:space="preserve">Año 5 </t>
    </r>
    <r>
      <rPr>
        <b/>
        <vertAlign val="superscript"/>
        <sz val="8"/>
        <color theme="1"/>
        <rFont val="Calibri"/>
      </rPr>
      <t>1</t>
    </r>
    <r>
      <rPr>
        <b/>
        <sz val="11"/>
        <color theme="1"/>
        <rFont val="Calibri"/>
      </rPr>
      <t xml:space="preserve"> (c)</t>
    </r>
  </si>
  <si>
    <r>
      <rPr>
        <b/>
        <sz val="11"/>
        <color theme="1"/>
        <rFont val="Calibri"/>
      </rPr>
      <t xml:space="preserve">Año 4 </t>
    </r>
    <r>
      <rPr>
        <b/>
        <vertAlign val="superscript"/>
        <sz val="8"/>
        <color theme="1"/>
        <rFont val="Calibri"/>
      </rPr>
      <t>1</t>
    </r>
    <r>
      <rPr>
        <b/>
        <sz val="11"/>
        <color theme="1"/>
        <rFont val="Calibri"/>
      </rPr>
      <t xml:space="preserve"> (c)</t>
    </r>
  </si>
  <si>
    <r>
      <rPr>
        <b/>
        <sz val="11"/>
        <color theme="1"/>
        <rFont val="Calibri"/>
      </rPr>
      <t xml:space="preserve">Año 3 </t>
    </r>
    <r>
      <rPr>
        <b/>
        <vertAlign val="superscript"/>
        <sz val="8"/>
        <color theme="1"/>
        <rFont val="Calibri"/>
      </rPr>
      <t>1</t>
    </r>
    <r>
      <rPr>
        <b/>
        <sz val="11"/>
        <color theme="1"/>
        <rFont val="Calibri"/>
      </rPr>
      <t xml:space="preserve"> (c)</t>
    </r>
  </si>
  <si>
    <r>
      <rPr>
        <b/>
        <sz val="11"/>
        <color theme="1"/>
        <rFont val="Calibri"/>
      </rPr>
      <t xml:space="preserve">Año 2 </t>
    </r>
    <r>
      <rPr>
        <b/>
        <vertAlign val="superscript"/>
        <sz val="8"/>
        <color theme="1"/>
        <rFont val="Calibri"/>
      </rPr>
      <t>1</t>
    </r>
    <r>
      <rPr>
        <b/>
        <sz val="11"/>
        <color theme="1"/>
        <rFont val="Calibri"/>
      </rPr>
      <t xml:space="preserve"> (c)</t>
    </r>
  </si>
  <si>
    <r>
      <rPr>
        <b/>
        <sz val="11"/>
        <color theme="1"/>
        <rFont val="Calibri"/>
      </rPr>
      <t xml:space="preserve">Año 1 </t>
    </r>
    <r>
      <rPr>
        <b/>
        <vertAlign val="superscript"/>
        <sz val="8"/>
        <color theme="1"/>
        <rFont val="Calibri"/>
      </rPr>
      <t>1</t>
    </r>
    <r>
      <rPr>
        <b/>
        <sz val="11"/>
        <color theme="1"/>
        <rFont val="Calibri"/>
      </rPr>
      <t xml:space="preserve"> (c)</t>
    </r>
  </si>
  <si>
    <r>
      <rPr>
        <b/>
        <sz val="11"/>
        <color theme="1"/>
        <rFont val="Calibri"/>
      </rPr>
      <t xml:space="preserve">Año del Ejercicio Vigente </t>
    </r>
    <r>
      <rPr>
        <b/>
        <vertAlign val="superscript"/>
        <sz val="8"/>
        <color theme="1"/>
        <rFont val="Calibri"/>
      </rPr>
      <t>2</t>
    </r>
    <r>
      <rPr>
        <b/>
        <sz val="11"/>
        <color theme="1"/>
        <rFont val="Calibri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</si>
  <si>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</si>
  <si>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</si>
  <si>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</si>
  <si>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</si>
  <si>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"/>
        <color theme="1"/>
        <rFont val="Calibri"/>
      </rPr>
      <t>1</t>
    </r>
    <r>
      <rPr>
        <sz val="11"/>
        <color theme="1"/>
        <rFont val="Calibri"/>
      </rPr>
      <t>. Los importes corresponden al momento contable de los ingresos devengados.</t>
    </r>
  </si>
  <si>
    <r>
      <rPr>
        <vertAlign val="superscript"/>
        <sz val="8"/>
        <color theme="1"/>
        <rFont val="Calibri"/>
      </rPr>
      <t>2</t>
    </r>
    <r>
      <rPr>
        <sz val="11"/>
        <color theme="1"/>
        <rFont val="Calibri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</si>
  <si>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</si>
  <si>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</si>
  <si>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b/>
        <sz val="11"/>
        <color theme="1"/>
        <rFont val="Calibri"/>
      </rPr>
      <t xml:space="preserve">Año 5 </t>
    </r>
    <r>
      <rPr>
        <b/>
        <vertAlign val="superscript"/>
        <sz val="8"/>
        <color theme="1"/>
        <rFont val="Calibri"/>
      </rPr>
      <t>1</t>
    </r>
    <r>
      <rPr>
        <b/>
        <sz val="11"/>
        <color theme="1"/>
        <rFont val="Calibri"/>
      </rPr>
      <t xml:space="preserve"> (c)</t>
    </r>
  </si>
  <si>
    <r>
      <rPr>
        <b/>
        <sz val="11"/>
        <color theme="1"/>
        <rFont val="Calibri"/>
      </rPr>
      <t xml:space="preserve">Año 4 </t>
    </r>
    <r>
      <rPr>
        <b/>
        <vertAlign val="superscript"/>
        <sz val="8"/>
        <color theme="1"/>
        <rFont val="Calibri"/>
      </rPr>
      <t>1</t>
    </r>
    <r>
      <rPr>
        <b/>
        <sz val="11"/>
        <color theme="1"/>
        <rFont val="Calibri"/>
      </rPr>
      <t xml:space="preserve"> (c)</t>
    </r>
  </si>
  <si>
    <r>
      <rPr>
        <b/>
        <sz val="11"/>
        <color theme="1"/>
        <rFont val="Calibri"/>
      </rPr>
      <t xml:space="preserve">Año 3 </t>
    </r>
    <r>
      <rPr>
        <b/>
        <vertAlign val="superscript"/>
        <sz val="8"/>
        <color theme="1"/>
        <rFont val="Calibri"/>
      </rPr>
      <t>1</t>
    </r>
    <r>
      <rPr>
        <b/>
        <sz val="11"/>
        <color theme="1"/>
        <rFont val="Calibri"/>
      </rPr>
      <t xml:space="preserve"> (c)</t>
    </r>
  </si>
  <si>
    <r>
      <rPr>
        <b/>
        <sz val="11"/>
        <color theme="1"/>
        <rFont val="Calibri"/>
      </rPr>
      <t xml:space="preserve">Año 2 </t>
    </r>
    <r>
      <rPr>
        <b/>
        <vertAlign val="superscript"/>
        <sz val="8"/>
        <color theme="1"/>
        <rFont val="Calibri"/>
      </rPr>
      <t>1</t>
    </r>
    <r>
      <rPr>
        <b/>
        <sz val="11"/>
        <color theme="1"/>
        <rFont val="Calibri"/>
      </rPr>
      <t xml:space="preserve"> (c)</t>
    </r>
  </si>
  <si>
    <r>
      <rPr>
        <b/>
        <sz val="11"/>
        <color theme="1"/>
        <rFont val="Calibri"/>
      </rPr>
      <t xml:space="preserve">Año 1 </t>
    </r>
    <r>
      <rPr>
        <b/>
        <vertAlign val="superscript"/>
        <sz val="8"/>
        <color theme="1"/>
        <rFont val="Calibri"/>
      </rPr>
      <t>1</t>
    </r>
    <r>
      <rPr>
        <b/>
        <sz val="11"/>
        <color theme="1"/>
        <rFont val="Calibri"/>
      </rPr>
      <t xml:space="preserve"> (c)</t>
    </r>
  </si>
  <si>
    <r>
      <rPr>
        <b/>
        <sz val="11"/>
        <color theme="1"/>
        <rFont val="Calibri"/>
      </rPr>
      <t xml:space="preserve">Año del Ejercicio Vigente </t>
    </r>
    <r>
      <rPr>
        <b/>
        <vertAlign val="superscript"/>
        <sz val="8"/>
        <color theme="1"/>
        <rFont val="Calibri"/>
      </rPr>
      <t>2</t>
    </r>
    <r>
      <rPr>
        <b/>
        <sz val="11"/>
        <color theme="1"/>
        <rFont val="Calibri"/>
      </rPr>
      <t xml:space="preserve"> (d)</t>
    </r>
  </si>
  <si>
    <r>
      <rPr>
        <vertAlign val="superscript"/>
        <sz val="8"/>
        <color theme="1"/>
        <rFont val="Calibri"/>
      </rPr>
      <t>1</t>
    </r>
    <r>
      <rPr>
        <sz val="11"/>
        <color theme="1"/>
        <rFont val="Calibri"/>
      </rPr>
      <t>. Los importes corresponden a los egresos totales devengados.</t>
    </r>
  </si>
  <si>
    <r>
      <rPr>
        <vertAlign val="superscript"/>
        <sz val="8"/>
        <color theme="1"/>
        <rFont val="Calibri"/>
      </rPr>
      <t>2</t>
    </r>
    <r>
      <rPr>
        <sz val="11"/>
        <color theme="1"/>
        <rFont val="Calibri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</si>
  <si>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</si>
  <si>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</si>
  <si>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</si>
  <si>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</si>
  <si>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</si>
  <si>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</si>
  <si>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</si>
  <si>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</si>
  <si>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</si>
  <si>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</si>
  <si>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</si>
  <si>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</si>
  <si>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</si>
  <si>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</si>
  <si>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</si>
  <si>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</si>
  <si>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</si>
  <si>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</si>
  <si>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</si>
  <si>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</si>
  <si>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</si>
  <si>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</si>
  <si>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</si>
  <si>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</si>
  <si>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</si>
  <si>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</si>
  <si>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</si>
  <si>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</si>
  <si>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</si>
  <si>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</si>
  <si>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</si>
  <si>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</si>
  <si>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</si>
  <si>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</si>
  <si>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</si>
  <si>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</si>
  <si>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</si>
  <si>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</si>
  <si>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</si>
  <si>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</si>
  <si>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</si>
  <si>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</si>
  <si>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</si>
  <si>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</si>
  <si>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</si>
  <si>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</si>
  <si>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</si>
  <si>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</si>
  <si>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</si>
  <si>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</si>
  <si>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</si>
  <si>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</si>
  <si>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</si>
  <si>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</si>
  <si>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</si>
  <si>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</si>
  <si>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</si>
  <si>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</si>
  <si>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</si>
  <si>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</si>
  <si>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</si>
  <si>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</si>
  <si>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rPr>
        <b/>
        <sz val="11"/>
        <color theme="1"/>
        <rFont val="Calibri"/>
      </rPr>
      <t xml:space="preserve">Año del Ejercicio
Vigente </t>
    </r>
    <r>
      <rPr>
        <b/>
        <vertAlign val="superscript"/>
        <sz val="11"/>
        <color rgb="FF000000"/>
        <rFont val="Calibri"/>
      </rPr>
      <t>2</t>
    </r>
    <r>
      <rPr>
        <b/>
        <sz val="11"/>
        <color rgb="FF000000"/>
        <rFont val="Calibri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</si>
  <si>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</si>
  <si>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</si>
  <si>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</si>
  <si>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</si>
  <si>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</si>
  <si>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</si>
  <si>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</si>
  <si>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</si>
  <si>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</si>
  <si>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</si>
  <si>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</si>
  <si>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color theme="1"/>
        <rFont val="Calibri"/>
      </rPr>
      <t>1</t>
    </r>
    <r>
      <rPr>
        <sz val="11"/>
        <color theme="1"/>
        <rFont val="Calibri"/>
      </rPr>
      <t xml:space="preserve"> Los importes corresponden al momento contable de los ingresos devengados.</t>
    </r>
  </si>
  <si>
    <r>
      <rPr>
        <vertAlign val="superscript"/>
        <sz val="11"/>
        <color theme="1"/>
        <rFont val="Calibri"/>
      </rPr>
      <t>2</t>
    </r>
    <r>
      <rPr>
        <sz val="11"/>
        <color theme="1"/>
        <rFont val="Calibri"/>
      </rPr>
      <t xml:space="preserve"> Los importes corresponden a los ingresos devengados al cierre trimestral más reciente disponible y estimados para el resto del ejercicio.</t>
    </r>
  </si>
  <si>
    <r>
      <rPr>
        <b/>
        <sz val="11"/>
        <color theme="1"/>
        <rFont val="Calibri"/>
      </rPr>
      <t xml:space="preserve">Año del Ejercicio 
Vigente </t>
    </r>
    <r>
      <rPr>
        <b/>
        <vertAlign val="superscript"/>
        <sz val="11"/>
        <color rgb="FF000000"/>
        <rFont val="Calibri"/>
      </rPr>
      <t>2</t>
    </r>
    <r>
      <rPr>
        <b/>
        <sz val="11"/>
        <color rgb="FF000000"/>
        <rFont val="Calibri"/>
      </rPr>
      <t xml:space="preserve"> (d)</t>
    </r>
  </si>
  <si>
    <t>3. Total del Resultado de Egresos (3=1+2)</t>
  </si>
  <si>
    <r>
      <rPr>
        <vertAlign val="superscript"/>
        <sz val="11"/>
        <color theme="1"/>
        <rFont val="Calibri"/>
      </rPr>
      <t>1</t>
    </r>
    <r>
      <rPr>
        <sz val="11"/>
        <color theme="1"/>
        <rFont val="Calibri"/>
      </rPr>
      <t xml:space="preserve"> Los importes corresponden al momento contable de los ingresos devengados.</t>
    </r>
  </si>
  <si>
    <r>
      <rPr>
        <vertAlign val="superscript"/>
        <sz val="11"/>
        <color theme="1"/>
        <rFont val="Calibri"/>
      </rPr>
      <t>2</t>
    </r>
    <r>
      <rPr>
        <sz val="11"/>
        <color theme="1"/>
        <rFont val="Calibri"/>
      </rPr>
      <t xml:space="preserve"> Los importes corresponden a los ingresos devengados al cierre trimestral más reciente disponible y estimados para el resto del ejercicio.</t>
    </r>
  </si>
  <si>
    <t>Junta de Agua Potable Drenaje Alcantarillado y Saneamiento del Municipio de Irapuato, Gto.</t>
  </si>
  <si>
    <t xml:space="preserve">Prestación laboral </t>
  </si>
  <si>
    <t>Beneficio Definido</t>
  </si>
  <si>
    <t xml:space="preserve">Valuaciones Actuariales </t>
  </si>
  <si>
    <t>del Norte,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</si>
</sst>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_-;\-* #,##0.00_-;_-* &quot;-&quot;??_-;_-@"/>
    <numFmt numFmtId="165" formatCode="#,###,##0.00"/>
    <numFmt numFmtId="166" formatCode="0.0000%"/>
  </numFmts>
  <fonts count="17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0"/>
      <name val="Calibri"/>
    </font>
    <font>
      <b/>
      <sz val="11"/>
      <color rgb="FFD0CECE"/>
      <name val="Calibri"/>
    </font>
    <font>
      <sz val="11"/>
      <color rgb="FFD0CECE"/>
      <name val="Calibri"/>
    </font>
    <font>
      <sz val="11"/>
      <color theme="1"/>
      <name val="Calibri"/>
      <scheme val="minor"/>
    </font>
    <font>
      <b/>
      <sz val="16"/>
      <color theme="1"/>
      <name val="Calibri"/>
    </font>
    <font>
      <sz val="11"/>
      <color rgb="FF000000"/>
      <name val="Arial"/>
    </font>
    <font>
      <b/>
      <vertAlign val="superscript"/>
      <sz val="11"/>
      <color theme="1"/>
      <name val="Calibri"/>
    </font>
    <font>
      <vertAlign val="superscript"/>
      <sz val="11"/>
      <color theme="1"/>
      <name val="Calibri"/>
    </font>
    <font>
      <b/>
      <vertAlign val="superscript"/>
      <sz val="8"/>
      <color theme="1"/>
      <name val="Calibri"/>
    </font>
    <font>
      <vertAlign val="superscript"/>
      <sz val="8"/>
      <color theme="1"/>
      <name val="Calibri"/>
    </font>
    <font>
      <b/>
      <vertAlign val="superscript"/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0CECE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7">
    <xf numFmtId="0" fontId="0" fillId="0" borderId="0" xfId="0" applyFont="1" applyAlignment="1"/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3" fillId="0" borderId="17" xfId="0" applyFont="1" applyBorder="1"/>
    <xf numFmtId="0" fontId="3" fillId="0" borderId="18" xfId="0" applyFont="1" applyBorder="1"/>
    <xf numFmtId="0" fontId="3" fillId="0" borderId="18" xfId="0" applyFont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3" fillId="0" borderId="19" xfId="0" applyFont="1" applyBorder="1"/>
    <xf numFmtId="4" fontId="3" fillId="0" borderId="16" xfId="0" applyNumberFormat="1" applyFont="1" applyBorder="1"/>
    <xf numFmtId="0" fontId="1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4" fontId="3" fillId="0" borderId="17" xfId="0" applyNumberFormat="1" applyFont="1" applyBorder="1"/>
    <xf numFmtId="4" fontId="3" fillId="2" borderId="20" xfId="0" applyNumberFormat="1" applyFont="1" applyFill="1" applyBorder="1"/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18" xfId="0" applyFont="1" applyBorder="1"/>
    <xf numFmtId="0" fontId="3" fillId="2" borderId="20" xfId="0" applyFont="1" applyFill="1" applyBorder="1" applyAlignment="1">
      <alignment vertical="center"/>
    </xf>
    <xf numFmtId="14" fontId="3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 wrapText="1"/>
    </xf>
    <xf numFmtId="4" fontId="1" fillId="0" borderId="17" xfId="0" applyNumberFormat="1" applyFont="1" applyBorder="1"/>
    <xf numFmtId="4" fontId="5" fillId="2" borderId="20" xfId="0" applyNumberFormat="1" applyFont="1" applyFill="1" applyBorder="1"/>
    <xf numFmtId="2" fontId="6" fillId="2" borderId="20" xfId="0" applyNumberFormat="1" applyFont="1" applyFill="1" applyBorder="1"/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4" fontId="3" fillId="0" borderId="18" xfId="0" applyNumberFormat="1" applyFont="1" applyBorder="1"/>
    <xf numFmtId="0" fontId="1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4" fontId="3" fillId="0" borderId="16" xfId="0" applyNumberFormat="1" applyFont="1" applyBorder="1" applyAlignment="1">
      <alignment vertical="center"/>
    </xf>
    <xf numFmtId="4" fontId="6" fillId="2" borderId="20" xfId="0" applyNumberFormat="1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4" fontId="6" fillId="2" borderId="20" xfId="0" applyNumberFormat="1" applyFont="1" applyFill="1" applyBorder="1"/>
    <xf numFmtId="4" fontId="3" fillId="2" borderId="20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wrapText="1"/>
    </xf>
    <xf numFmtId="0" fontId="1" fillId="3" borderId="23" xfId="0" applyFont="1" applyFill="1" applyBorder="1" applyAlignment="1">
      <alignment horizontal="left" vertical="center"/>
    </xf>
    <xf numFmtId="4" fontId="1" fillId="0" borderId="17" xfId="0" applyNumberFormat="1" applyFont="1" applyBorder="1" applyAlignment="1">
      <alignment horizontal="right" vertical="top"/>
    </xf>
    <xf numFmtId="0" fontId="3" fillId="3" borderId="20" xfId="0" applyFont="1" applyFill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top"/>
    </xf>
    <xf numFmtId="0" fontId="1" fillId="3" borderId="20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/>
    </xf>
    <xf numFmtId="0" fontId="3" fillId="0" borderId="24" xfId="0" applyFont="1" applyBorder="1" applyAlignment="1">
      <alignment horizontal="center" vertical="center"/>
    </xf>
    <xf numFmtId="0" fontId="1" fillId="3" borderId="20" xfId="0" applyFont="1" applyFill="1" applyBorder="1" applyAlignment="1">
      <alignment horizontal="left"/>
    </xf>
    <xf numFmtId="4" fontId="1" fillId="0" borderId="24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vertical="center"/>
    </xf>
    <xf numFmtId="2" fontId="3" fillId="0" borderId="17" xfId="0" applyNumberFormat="1" applyFont="1" applyBorder="1" applyAlignment="1">
      <alignment horizontal="right" vertical="top"/>
    </xf>
    <xf numFmtId="0" fontId="4" fillId="0" borderId="17" xfId="0" applyFont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1" fillId="0" borderId="17" xfId="0" applyFont="1" applyBorder="1"/>
    <xf numFmtId="0" fontId="3" fillId="0" borderId="17" xfId="0" applyFont="1" applyBorder="1" applyAlignment="1">
      <alignment wrapText="1"/>
    </xf>
    <xf numFmtId="164" fontId="3" fillId="0" borderId="17" xfId="0" applyNumberFormat="1" applyFont="1" applyBorder="1" applyAlignment="1">
      <alignment vertical="center"/>
    </xf>
    <xf numFmtId="164" fontId="3" fillId="0" borderId="17" xfId="0" applyNumberFormat="1" applyFont="1" applyBorder="1" applyAlignment="1">
      <alignment horizontal="right" vertical="top"/>
    </xf>
    <xf numFmtId="164" fontId="1" fillId="0" borderId="24" xfId="0" applyNumberFormat="1" applyFont="1" applyBorder="1" applyAlignment="1">
      <alignment horizontal="right" vertical="center"/>
    </xf>
    <xf numFmtId="164" fontId="3" fillId="0" borderId="24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center"/>
    </xf>
    <xf numFmtId="164" fontId="3" fillId="0" borderId="17" xfId="0" applyNumberFormat="1" applyFont="1" applyBorder="1"/>
    <xf numFmtId="164" fontId="3" fillId="0" borderId="18" xfId="0" applyNumberFormat="1" applyFont="1" applyBorder="1"/>
    <xf numFmtId="0" fontId="7" fillId="0" borderId="0" xfId="0" applyFont="1"/>
    <xf numFmtId="4" fontId="3" fillId="0" borderId="17" xfId="0" applyNumberFormat="1" applyFont="1" applyBorder="1" applyAlignment="1">
      <alignment horizontal="right" vertical="top"/>
    </xf>
    <xf numFmtId="4" fontId="3" fillId="0" borderId="24" xfId="0" applyNumberFormat="1" applyFont="1" applyBorder="1" applyAlignment="1">
      <alignment horizontal="right" vertical="center"/>
    </xf>
    <xf numFmtId="165" fontId="3" fillId="0" borderId="24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left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0" fontId="9" fillId="0" borderId="0" xfId="0" applyFont="1" applyAlignment="1">
      <alignment horizontal="left" vertical="top"/>
    </xf>
    <xf numFmtId="0" fontId="1" fillId="0" borderId="14" xfId="0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vertical="center"/>
    </xf>
    <xf numFmtId="10" fontId="3" fillId="0" borderId="17" xfId="0" applyNumberFormat="1" applyFont="1" applyBorder="1" applyAlignment="1">
      <alignment vertical="center"/>
    </xf>
    <xf numFmtId="9" fontId="3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left" vertical="center" wrapText="1"/>
    </xf>
    <xf numFmtId="0" fontId="0" fillId="0" borderId="30" xfId="1" applyNumberFormat="1" applyFont="1" applyFill="1" applyBorder="1" applyAlignment="1" applyProtection="1">
      <alignment vertical="center"/>
      <protection locked="0"/>
    </xf>
    <xf numFmtId="0" fontId="0" fillId="0" borderId="30" xfId="1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6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1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" fillId="0" borderId="18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0" borderId="0" xfId="0" applyFont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30" xfId="0" applyBorder="1" applyAlignment="1" applyProtection="1">
      <alignment vertical="center"/>
      <protection locked="0"/>
    </xf>
    <xf numFmtId="0" fontId="0" fillId="0" borderId="30" xfId="0" applyBorder="1" applyAlignment="1">
      <alignment vertical="center"/>
    </xf>
    <xf numFmtId="3" fontId="0" fillId="0" borderId="30" xfId="0" applyNumberFormat="1" applyBorder="1" applyAlignment="1" applyProtection="1">
      <alignment vertical="center"/>
      <protection locked="0"/>
    </xf>
    <xf numFmtId="2" fontId="0" fillId="0" borderId="30" xfId="0" applyNumberFormat="1" applyBorder="1" applyAlignment="1" applyProtection="1">
      <alignment vertical="center"/>
      <protection locked="0"/>
    </xf>
    <xf numFmtId="10" fontId="0" fillId="0" borderId="30" xfId="0" applyNumberFormat="1" applyBorder="1" applyAlignment="1" applyProtection="1">
      <alignment vertical="center"/>
      <protection locked="0"/>
    </xf>
    <xf numFmtId="166" fontId="0" fillId="0" borderId="30" xfId="0" applyNumberFormat="1" applyBorder="1" applyAlignment="1" applyProtection="1">
      <alignment vertical="center"/>
      <protection locked="0"/>
    </xf>
    <xf numFmtId="43" fontId="0" fillId="0" borderId="30" xfId="1" applyFont="1" applyBorder="1" applyAlignment="1" applyProtection="1">
      <alignment vertical="center"/>
      <protection locked="0"/>
    </xf>
    <xf numFmtId="0" fontId="0" fillId="0" borderId="31" xfId="0" applyBorder="1" applyAlignment="1">
      <alignment vertical="center"/>
    </xf>
    <xf numFmtId="43" fontId="0" fillId="0" borderId="30" xfId="1" applyFont="1" applyFill="1" applyBorder="1" applyAlignment="1" applyProtection="1">
      <alignment vertical="center"/>
      <protection locked="0"/>
    </xf>
    <xf numFmtId="43" fontId="3" fillId="0" borderId="22" xfId="1" applyFont="1" applyBorder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000"/>
  <sheetViews>
    <sheetView showGridLines="0" tabSelected="1" workbookViewId="0">
      <selection activeCell="A2" sqref="A2:F2"/>
    </sheetView>
  </sheetViews>
  <sheetFormatPr baseColWidth="10" defaultColWidth="14.44140625" defaultRowHeight="15" customHeight="1"/>
  <cols>
    <col min="1" max="1" width="96.44140625" customWidth="1"/>
    <col min="2" max="3" width="15.5546875" customWidth="1"/>
    <col min="4" max="4" width="98.6640625" customWidth="1"/>
    <col min="5" max="6" width="15.5546875" customWidth="1"/>
    <col min="7" max="26" width="11" customWidth="1"/>
  </cols>
  <sheetData>
    <row r="1" spans="1:6" ht="40.5" customHeight="1">
      <c r="A1" s="98" t="s">
        <v>0</v>
      </c>
      <c r="B1" s="99"/>
      <c r="C1" s="99"/>
      <c r="D1" s="99"/>
      <c r="E1" s="99"/>
      <c r="F1" s="100"/>
    </row>
    <row r="2" spans="1:6" ht="15" customHeight="1">
      <c r="A2" s="101" t="s">
        <v>635</v>
      </c>
      <c r="B2" s="102"/>
      <c r="C2" s="102"/>
      <c r="D2" s="102"/>
      <c r="E2" s="102"/>
      <c r="F2" s="103"/>
    </row>
    <row r="3" spans="1:6" ht="15" customHeight="1">
      <c r="A3" s="104" t="s">
        <v>1</v>
      </c>
      <c r="B3" s="105"/>
      <c r="C3" s="105"/>
      <c r="D3" s="105"/>
      <c r="E3" s="105"/>
      <c r="F3" s="106"/>
    </row>
    <row r="4" spans="1:6" ht="12.75" customHeight="1">
      <c r="A4" s="104" t="s">
        <v>2</v>
      </c>
      <c r="B4" s="105"/>
      <c r="C4" s="105"/>
      <c r="D4" s="105"/>
      <c r="E4" s="105"/>
      <c r="F4" s="106"/>
    </row>
    <row r="5" spans="1:6" ht="12.75" customHeight="1">
      <c r="A5" s="107" t="s">
        <v>3</v>
      </c>
      <c r="B5" s="108"/>
      <c r="C5" s="108"/>
      <c r="D5" s="108"/>
      <c r="E5" s="108"/>
      <c r="F5" s="109"/>
    </row>
    <row r="6" spans="1:6" ht="41.25" customHeight="1">
      <c r="A6" s="1" t="s">
        <v>4</v>
      </c>
      <c r="B6" s="2" t="s">
        <v>5</v>
      </c>
      <c r="C6" s="3" t="s">
        <v>6</v>
      </c>
      <c r="D6" s="4" t="s">
        <v>7</v>
      </c>
      <c r="E6" s="2" t="s">
        <v>5</v>
      </c>
      <c r="F6" s="3" t="s">
        <v>6</v>
      </c>
    </row>
    <row r="7" spans="1:6" ht="12.75" customHeight="1">
      <c r="A7" s="5" t="s">
        <v>8</v>
      </c>
      <c r="B7" s="6"/>
      <c r="C7" s="6"/>
      <c r="D7" s="5" t="s">
        <v>9</v>
      </c>
      <c r="E7" s="6"/>
      <c r="F7" s="6"/>
    </row>
    <row r="8" spans="1:6" ht="14.4">
      <c r="A8" s="7" t="s">
        <v>10</v>
      </c>
      <c r="B8" s="8"/>
      <c r="C8" s="8"/>
      <c r="D8" s="7" t="s">
        <v>11</v>
      </c>
      <c r="E8" s="8"/>
      <c r="F8" s="8"/>
    </row>
    <row r="9" spans="1:6" ht="14.4">
      <c r="A9" s="9" t="s">
        <v>12</v>
      </c>
      <c r="B9" s="96">
        <f>SUM(B10:B16)</f>
        <v>485927641.69999993</v>
      </c>
      <c r="C9" s="96">
        <f>SUM(C10:C16)</f>
        <v>385093744.57000005</v>
      </c>
      <c r="D9" s="9" t="s">
        <v>13</v>
      </c>
      <c r="E9" s="96">
        <f>SUM(E10:E18)</f>
        <v>7261679.3100000005</v>
      </c>
      <c r="F9" s="96">
        <f>SUM(F10:F18)</f>
        <v>91953273.439999998</v>
      </c>
    </row>
    <row r="10" spans="1:6" ht="14.4">
      <c r="A10" s="9" t="s">
        <v>14</v>
      </c>
      <c r="B10" s="96">
        <v>3019374.2</v>
      </c>
      <c r="C10" s="96">
        <v>626078.11</v>
      </c>
      <c r="D10" s="9" t="s">
        <v>15</v>
      </c>
      <c r="E10" s="96">
        <v>0</v>
      </c>
      <c r="F10" s="96">
        <v>135081.1</v>
      </c>
    </row>
    <row r="11" spans="1:6" ht="14.4">
      <c r="A11" s="9" t="s">
        <v>16</v>
      </c>
      <c r="B11" s="96">
        <v>399408720.27999997</v>
      </c>
      <c r="C11" s="96">
        <v>255068918.99000001</v>
      </c>
      <c r="D11" s="9" t="s">
        <v>17</v>
      </c>
      <c r="E11" s="96">
        <v>4393509.4800000004</v>
      </c>
      <c r="F11" s="96">
        <v>11932147.98</v>
      </c>
    </row>
    <row r="12" spans="1:6" ht="14.4">
      <c r="A12" s="9" t="s">
        <v>18</v>
      </c>
      <c r="B12" s="96">
        <v>0</v>
      </c>
      <c r="C12" s="96">
        <v>0</v>
      </c>
      <c r="D12" s="9" t="s">
        <v>19</v>
      </c>
      <c r="E12" s="96">
        <v>659518.32999999996</v>
      </c>
      <c r="F12" s="96">
        <v>25104349.199999999</v>
      </c>
    </row>
    <row r="13" spans="1:6" ht="14.4">
      <c r="A13" s="9" t="s">
        <v>20</v>
      </c>
      <c r="B13" s="96">
        <v>71803630.819999993</v>
      </c>
      <c r="C13" s="96">
        <v>100277840.05</v>
      </c>
      <c r="D13" s="9" t="s">
        <v>21</v>
      </c>
      <c r="E13" s="96">
        <v>0</v>
      </c>
      <c r="F13" s="96">
        <v>0</v>
      </c>
    </row>
    <row r="14" spans="1:6" ht="14.4">
      <c r="A14" s="9" t="s">
        <v>22</v>
      </c>
      <c r="B14" s="96">
        <v>11695916.4</v>
      </c>
      <c r="C14" s="96">
        <v>29120907.420000002</v>
      </c>
      <c r="D14" s="9" t="s">
        <v>23</v>
      </c>
      <c r="E14" s="96">
        <v>0</v>
      </c>
      <c r="F14" s="96">
        <v>0</v>
      </c>
    </row>
    <row r="15" spans="1:6" ht="14.4">
      <c r="A15" s="9" t="s">
        <v>24</v>
      </c>
      <c r="B15" s="96">
        <v>0</v>
      </c>
      <c r="C15" s="96">
        <v>0</v>
      </c>
      <c r="D15" s="9" t="s">
        <v>25</v>
      </c>
      <c r="E15" s="96">
        <v>0</v>
      </c>
      <c r="F15" s="96">
        <v>0</v>
      </c>
    </row>
    <row r="16" spans="1:6" ht="14.4">
      <c r="A16" s="9" t="s">
        <v>26</v>
      </c>
      <c r="B16" s="96">
        <v>0</v>
      </c>
      <c r="C16" s="96">
        <v>0</v>
      </c>
      <c r="D16" s="9" t="s">
        <v>27</v>
      </c>
      <c r="E16" s="96">
        <v>1011199.14</v>
      </c>
      <c r="F16" s="96">
        <v>3411864.78</v>
      </c>
    </row>
    <row r="17" spans="1:6" ht="14.4">
      <c r="A17" s="9" t="s">
        <v>28</v>
      </c>
      <c r="B17" s="96">
        <f>SUM(B18:B24)</f>
        <v>63204863.379999995</v>
      </c>
      <c r="C17" s="96">
        <f>SUM(C18:C24)</f>
        <v>63591281.699999996</v>
      </c>
      <c r="D17" s="9" t="s">
        <v>29</v>
      </c>
      <c r="E17" s="96">
        <v>0</v>
      </c>
      <c r="F17" s="96">
        <v>0</v>
      </c>
    </row>
    <row r="18" spans="1:6" ht="14.4">
      <c r="A18" s="9" t="s">
        <v>30</v>
      </c>
      <c r="B18" s="96">
        <v>0</v>
      </c>
      <c r="C18" s="96">
        <v>0</v>
      </c>
      <c r="D18" s="9" t="s">
        <v>31</v>
      </c>
      <c r="E18" s="96">
        <v>1197452.3600000001</v>
      </c>
      <c r="F18" s="96">
        <v>51369830.380000003</v>
      </c>
    </row>
    <row r="19" spans="1:6" ht="14.4">
      <c r="A19" s="9" t="s">
        <v>32</v>
      </c>
      <c r="B19" s="96">
        <v>0.11</v>
      </c>
      <c r="C19" s="96">
        <v>17.11</v>
      </c>
      <c r="D19" s="9" t="s">
        <v>33</v>
      </c>
      <c r="E19" s="96">
        <f>SUM(E20:E22)</f>
        <v>0</v>
      </c>
      <c r="F19" s="96">
        <f>SUM(F20:F22)</f>
        <v>0</v>
      </c>
    </row>
    <row r="20" spans="1:6" ht="14.4">
      <c r="A20" s="9" t="s">
        <v>34</v>
      </c>
      <c r="B20" s="96">
        <v>2268350.6</v>
      </c>
      <c r="C20" s="96">
        <v>3795096.62</v>
      </c>
      <c r="D20" s="9" t="s">
        <v>35</v>
      </c>
      <c r="E20" s="96">
        <v>0</v>
      </c>
      <c r="F20" s="96">
        <v>0</v>
      </c>
    </row>
    <row r="21" spans="1:6" ht="15.75" customHeight="1">
      <c r="A21" s="9" t="s">
        <v>36</v>
      </c>
      <c r="B21" s="96">
        <v>0</v>
      </c>
      <c r="C21" s="96">
        <v>0</v>
      </c>
      <c r="D21" s="9" t="s">
        <v>37</v>
      </c>
      <c r="E21" s="96">
        <v>0</v>
      </c>
      <c r="F21" s="96">
        <v>0</v>
      </c>
    </row>
    <row r="22" spans="1:6" ht="15.75" customHeight="1">
      <c r="A22" s="9" t="s">
        <v>38</v>
      </c>
      <c r="B22" s="96">
        <v>34712.699999999997</v>
      </c>
      <c r="C22" s="96">
        <v>0</v>
      </c>
      <c r="D22" s="9" t="s">
        <v>39</v>
      </c>
      <c r="E22" s="96">
        <v>0</v>
      </c>
      <c r="F22" s="96">
        <v>0</v>
      </c>
    </row>
    <row r="23" spans="1:6" ht="15.75" customHeight="1">
      <c r="A23" s="9" t="s">
        <v>40</v>
      </c>
      <c r="B23" s="96">
        <v>0</v>
      </c>
      <c r="C23" s="96">
        <v>0</v>
      </c>
      <c r="D23" s="9" t="s">
        <v>41</v>
      </c>
      <c r="E23" s="96">
        <f>E24+E25</f>
        <v>0</v>
      </c>
      <c r="F23" s="96">
        <f>F24+F25</f>
        <v>0</v>
      </c>
    </row>
    <row r="24" spans="1:6" ht="15.75" customHeight="1">
      <c r="A24" s="9" t="s">
        <v>42</v>
      </c>
      <c r="B24" s="96">
        <v>60901799.969999999</v>
      </c>
      <c r="C24" s="96">
        <v>59796167.969999999</v>
      </c>
      <c r="D24" s="9" t="s">
        <v>43</v>
      </c>
      <c r="E24" s="96">
        <v>0</v>
      </c>
      <c r="F24" s="96">
        <v>0</v>
      </c>
    </row>
    <row r="25" spans="1:6" ht="15.75" customHeight="1">
      <c r="A25" s="9" t="s">
        <v>44</v>
      </c>
      <c r="B25" s="96">
        <f>SUM(B26:B30)</f>
        <v>43684199.089999996</v>
      </c>
      <c r="C25" s="96">
        <f>SUM(C26:C30)</f>
        <v>58510181.939999998</v>
      </c>
      <c r="D25" s="9" t="s">
        <v>45</v>
      </c>
      <c r="E25" s="96">
        <v>0</v>
      </c>
      <c r="F25" s="96">
        <v>0</v>
      </c>
    </row>
    <row r="26" spans="1:6" ht="15.75" customHeight="1">
      <c r="A26" s="9" t="s">
        <v>46</v>
      </c>
      <c r="B26" s="96">
        <v>84096.55</v>
      </c>
      <c r="C26" s="96">
        <v>0</v>
      </c>
      <c r="D26" s="9" t="s">
        <v>47</v>
      </c>
      <c r="E26" s="96">
        <v>0</v>
      </c>
      <c r="F26" s="96">
        <v>0</v>
      </c>
    </row>
    <row r="27" spans="1:6" ht="15.75" customHeight="1">
      <c r="A27" s="9" t="s">
        <v>48</v>
      </c>
      <c r="B27" s="96">
        <v>0</v>
      </c>
      <c r="C27" s="96">
        <v>0</v>
      </c>
      <c r="D27" s="9" t="s">
        <v>49</v>
      </c>
      <c r="E27" s="96">
        <f>SUM(E28:E30)</f>
        <v>27699381.91</v>
      </c>
      <c r="F27" s="96">
        <f>SUM(F28:F30)</f>
        <v>6993226.8499999996</v>
      </c>
    </row>
    <row r="28" spans="1:6" ht="15.75" customHeight="1">
      <c r="A28" s="9" t="s">
        <v>50</v>
      </c>
      <c r="B28" s="96">
        <v>0</v>
      </c>
      <c r="C28" s="96">
        <v>0</v>
      </c>
      <c r="D28" s="9" t="s">
        <v>51</v>
      </c>
      <c r="E28" s="96">
        <v>27699381.91</v>
      </c>
      <c r="F28" s="96">
        <v>6993226.8499999996</v>
      </c>
    </row>
    <row r="29" spans="1:6" ht="15.75" customHeight="1">
      <c r="A29" s="9" t="s">
        <v>52</v>
      </c>
      <c r="B29" s="96">
        <v>43600102.539999999</v>
      </c>
      <c r="C29" s="96">
        <v>58510181.939999998</v>
      </c>
      <c r="D29" s="9" t="s">
        <v>53</v>
      </c>
      <c r="E29" s="96">
        <v>0</v>
      </c>
      <c r="F29" s="96">
        <v>0</v>
      </c>
    </row>
    <row r="30" spans="1:6" ht="15.75" customHeight="1">
      <c r="A30" s="9" t="s">
        <v>54</v>
      </c>
      <c r="B30" s="96">
        <v>0</v>
      </c>
      <c r="C30" s="96">
        <v>0</v>
      </c>
      <c r="D30" s="9" t="s">
        <v>55</v>
      </c>
      <c r="E30" s="96">
        <v>0</v>
      </c>
      <c r="F30" s="96">
        <v>0</v>
      </c>
    </row>
    <row r="31" spans="1:6" ht="15.75" customHeight="1">
      <c r="A31" s="9" t="s">
        <v>56</v>
      </c>
      <c r="B31" s="96">
        <f>SUM(B32:B36)</f>
        <v>0</v>
      </c>
      <c r="C31" s="96">
        <f>SUM(C32:C36)</f>
        <v>0</v>
      </c>
      <c r="D31" s="9" t="s">
        <v>57</v>
      </c>
      <c r="E31" s="96">
        <f>SUM(E32:E37)</f>
        <v>0</v>
      </c>
      <c r="F31" s="96">
        <f>SUM(F32:F37)</f>
        <v>0</v>
      </c>
    </row>
    <row r="32" spans="1:6" ht="15.75" customHeight="1">
      <c r="A32" s="9" t="s">
        <v>58</v>
      </c>
      <c r="B32" s="96">
        <v>0</v>
      </c>
      <c r="C32" s="96">
        <v>0</v>
      </c>
      <c r="D32" s="9" t="s">
        <v>59</v>
      </c>
      <c r="E32" s="96">
        <v>0</v>
      </c>
      <c r="F32" s="96">
        <v>0</v>
      </c>
    </row>
    <row r="33" spans="1:6" ht="14.25" customHeight="1">
      <c r="A33" s="9" t="s">
        <v>60</v>
      </c>
      <c r="B33" s="96">
        <v>0</v>
      </c>
      <c r="C33" s="96">
        <v>0</v>
      </c>
      <c r="D33" s="9" t="s">
        <v>61</v>
      </c>
      <c r="E33" s="96">
        <v>0</v>
      </c>
      <c r="F33" s="96">
        <v>0</v>
      </c>
    </row>
    <row r="34" spans="1:6" ht="14.25" customHeight="1">
      <c r="A34" s="9" t="s">
        <v>62</v>
      </c>
      <c r="B34" s="96">
        <v>0</v>
      </c>
      <c r="C34" s="96">
        <v>0</v>
      </c>
      <c r="D34" s="9" t="s">
        <v>63</v>
      </c>
      <c r="E34" s="96">
        <v>0</v>
      </c>
      <c r="F34" s="96">
        <v>0</v>
      </c>
    </row>
    <row r="35" spans="1:6" ht="14.25" customHeight="1">
      <c r="A35" s="9" t="s">
        <v>64</v>
      </c>
      <c r="B35" s="96">
        <v>0</v>
      </c>
      <c r="C35" s="96">
        <v>0</v>
      </c>
      <c r="D35" s="9" t="s">
        <v>65</v>
      </c>
      <c r="E35" s="96">
        <v>0</v>
      </c>
      <c r="F35" s="96">
        <v>0</v>
      </c>
    </row>
    <row r="36" spans="1:6" ht="14.25" customHeight="1">
      <c r="A36" s="9" t="s">
        <v>66</v>
      </c>
      <c r="B36" s="96">
        <v>0</v>
      </c>
      <c r="C36" s="96">
        <v>0</v>
      </c>
      <c r="D36" s="9" t="s">
        <v>67</v>
      </c>
      <c r="E36" s="96">
        <v>0</v>
      </c>
      <c r="F36" s="96">
        <v>0</v>
      </c>
    </row>
    <row r="37" spans="1:6" ht="14.25" customHeight="1">
      <c r="A37" s="9" t="s">
        <v>68</v>
      </c>
      <c r="B37" s="96">
        <v>4985053.17</v>
      </c>
      <c r="C37" s="96">
        <v>8792110.7300000004</v>
      </c>
      <c r="D37" s="9" t="s">
        <v>69</v>
      </c>
      <c r="E37" s="96">
        <v>0</v>
      </c>
      <c r="F37" s="96">
        <v>0</v>
      </c>
    </row>
    <row r="38" spans="1:6" ht="15.75" customHeight="1">
      <c r="A38" s="9" t="s">
        <v>70</v>
      </c>
      <c r="B38" s="96">
        <f>SUM(B39:B40)</f>
        <v>0</v>
      </c>
      <c r="C38" s="96">
        <f>SUM(C39:C40)</f>
        <v>0</v>
      </c>
      <c r="D38" s="9" t="s">
        <v>71</v>
      </c>
      <c r="E38" s="96">
        <f>SUM(E39:E41)</f>
        <v>0</v>
      </c>
      <c r="F38" s="96">
        <f>SUM(F39:F41)</f>
        <v>0</v>
      </c>
    </row>
    <row r="39" spans="1:6" ht="15.75" customHeight="1">
      <c r="A39" s="9" t="s">
        <v>72</v>
      </c>
      <c r="B39" s="96">
        <v>0</v>
      </c>
      <c r="C39" s="96">
        <v>0</v>
      </c>
      <c r="D39" s="9" t="s">
        <v>73</v>
      </c>
      <c r="E39" s="96">
        <v>0</v>
      </c>
      <c r="F39" s="96">
        <v>0</v>
      </c>
    </row>
    <row r="40" spans="1:6" ht="15.75" customHeight="1">
      <c r="A40" s="9" t="s">
        <v>74</v>
      </c>
      <c r="B40" s="96">
        <v>0</v>
      </c>
      <c r="C40" s="96">
        <v>0</v>
      </c>
      <c r="D40" s="9" t="s">
        <v>75</v>
      </c>
      <c r="E40" s="96">
        <v>0</v>
      </c>
      <c r="F40" s="96">
        <v>0</v>
      </c>
    </row>
    <row r="41" spans="1:6" ht="15.75" customHeight="1">
      <c r="A41" s="9" t="s">
        <v>76</v>
      </c>
      <c r="B41" s="96">
        <f>SUM(B42:B45)</f>
        <v>0</v>
      </c>
      <c r="C41" s="96">
        <f>SUM(C42:C45)</f>
        <v>0</v>
      </c>
      <c r="D41" s="9" t="s">
        <v>77</v>
      </c>
      <c r="E41" s="96">
        <v>0</v>
      </c>
      <c r="F41" s="96">
        <v>0</v>
      </c>
    </row>
    <row r="42" spans="1:6" ht="15.75" customHeight="1">
      <c r="A42" s="9" t="s">
        <v>78</v>
      </c>
      <c r="B42" s="96">
        <v>0</v>
      </c>
      <c r="C42" s="96">
        <v>0</v>
      </c>
      <c r="D42" s="9" t="s">
        <v>79</v>
      </c>
      <c r="E42" s="96">
        <f>SUM(E43:E45)</f>
        <v>0</v>
      </c>
      <c r="F42" s="96">
        <f>SUM(F43:F45)</f>
        <v>0</v>
      </c>
    </row>
    <row r="43" spans="1:6" ht="15.75" customHeight="1">
      <c r="A43" s="9" t="s">
        <v>80</v>
      </c>
      <c r="B43" s="96">
        <v>0</v>
      </c>
      <c r="C43" s="96">
        <v>0</v>
      </c>
      <c r="D43" s="9" t="s">
        <v>81</v>
      </c>
      <c r="E43" s="96">
        <v>0</v>
      </c>
      <c r="F43" s="96">
        <v>0</v>
      </c>
    </row>
    <row r="44" spans="1:6" ht="15.75" customHeight="1">
      <c r="A44" s="9" t="s">
        <v>82</v>
      </c>
      <c r="B44" s="96">
        <v>0</v>
      </c>
      <c r="C44" s="96">
        <v>0</v>
      </c>
      <c r="D44" s="9" t="s">
        <v>83</v>
      </c>
      <c r="E44" s="96">
        <v>0</v>
      </c>
      <c r="F44" s="96">
        <v>0</v>
      </c>
    </row>
    <row r="45" spans="1:6" ht="15.75" customHeight="1">
      <c r="A45" s="9" t="s">
        <v>84</v>
      </c>
      <c r="B45" s="96">
        <v>0</v>
      </c>
      <c r="C45" s="96">
        <v>0</v>
      </c>
      <c r="D45" s="9" t="s">
        <v>85</v>
      </c>
      <c r="E45" s="96">
        <v>0</v>
      </c>
      <c r="F45" s="96">
        <v>0</v>
      </c>
    </row>
    <row r="46" spans="1:6" ht="15.75" customHeight="1">
      <c r="A46" s="8"/>
      <c r="B46" s="10"/>
      <c r="C46" s="10"/>
      <c r="D46" s="8"/>
      <c r="E46" s="10"/>
      <c r="F46" s="10"/>
    </row>
    <row r="47" spans="1:6" ht="15.75" customHeight="1">
      <c r="A47" s="7" t="s">
        <v>86</v>
      </c>
      <c r="B47" s="11">
        <f t="shared" ref="B47:C47" si="0">B9+B17+B25+B31+B37+B38+B41</f>
        <v>597801757.33999991</v>
      </c>
      <c r="C47" s="11">
        <f t="shared" si="0"/>
        <v>515987318.94000006</v>
      </c>
      <c r="D47" s="7" t="s">
        <v>87</v>
      </c>
      <c r="E47" s="11">
        <f t="shared" ref="E47:F47" si="1">E9+E19+E23+E26+E27+E31+E38+E42</f>
        <v>34961061.219999999</v>
      </c>
      <c r="F47" s="11">
        <f t="shared" si="1"/>
        <v>98946500.289999992</v>
      </c>
    </row>
    <row r="48" spans="1:6" ht="15.75" customHeight="1">
      <c r="A48" s="8"/>
      <c r="B48" s="10"/>
      <c r="C48" s="10"/>
      <c r="D48" s="8"/>
      <c r="E48" s="10"/>
      <c r="F48" s="10"/>
    </row>
    <row r="49" spans="1:6" ht="15.75" customHeight="1">
      <c r="A49" s="7" t="s">
        <v>88</v>
      </c>
      <c r="B49" s="10"/>
      <c r="C49" s="10"/>
      <c r="D49" s="7" t="s">
        <v>89</v>
      </c>
      <c r="E49" s="10"/>
      <c r="F49" s="10"/>
    </row>
    <row r="50" spans="1:6" ht="15.75" customHeight="1">
      <c r="A50" s="9" t="s">
        <v>90</v>
      </c>
      <c r="B50" s="96">
        <v>0</v>
      </c>
      <c r="C50" s="96">
        <v>0</v>
      </c>
      <c r="D50" s="9" t="s">
        <v>91</v>
      </c>
      <c r="E50" s="10">
        <v>0</v>
      </c>
      <c r="F50" s="10">
        <v>0</v>
      </c>
    </row>
    <row r="51" spans="1:6" ht="15.75" customHeight="1">
      <c r="A51" s="9" t="s">
        <v>92</v>
      </c>
      <c r="B51" s="96">
        <v>0</v>
      </c>
      <c r="C51" s="96">
        <v>100000000</v>
      </c>
      <c r="D51" s="9" t="s">
        <v>93</v>
      </c>
      <c r="E51" s="10">
        <v>0</v>
      </c>
      <c r="F51" s="10">
        <v>0</v>
      </c>
    </row>
    <row r="52" spans="1:6" ht="15.75" customHeight="1">
      <c r="A52" s="9" t="s">
        <v>94</v>
      </c>
      <c r="B52" s="96">
        <v>905358879.42999995</v>
      </c>
      <c r="C52" s="96">
        <v>933339989.64999998</v>
      </c>
      <c r="D52" s="9" t="s">
        <v>95</v>
      </c>
      <c r="E52" s="10">
        <v>0</v>
      </c>
      <c r="F52" s="10">
        <v>0</v>
      </c>
    </row>
    <row r="53" spans="1:6" ht="15.75" customHeight="1">
      <c r="A53" s="9" t="s">
        <v>96</v>
      </c>
      <c r="B53" s="96">
        <v>418455062.13999999</v>
      </c>
      <c r="C53" s="96">
        <v>415757817.93000001</v>
      </c>
      <c r="D53" s="9" t="s">
        <v>97</v>
      </c>
      <c r="E53" s="10">
        <v>0</v>
      </c>
      <c r="F53" s="10">
        <v>0</v>
      </c>
    </row>
    <row r="54" spans="1:6" ht="15.75" customHeight="1">
      <c r="A54" s="9" t="s">
        <v>98</v>
      </c>
      <c r="B54" s="96">
        <v>3860564.84</v>
      </c>
      <c r="C54" s="96">
        <v>3860564.84</v>
      </c>
      <c r="D54" s="9" t="s">
        <v>99</v>
      </c>
      <c r="E54" s="10">
        <v>0</v>
      </c>
      <c r="F54" s="10">
        <v>0</v>
      </c>
    </row>
    <row r="55" spans="1:6" ht="15.75" customHeight="1">
      <c r="A55" s="9" t="s">
        <v>100</v>
      </c>
      <c r="B55" s="96">
        <v>-609460280.63999999</v>
      </c>
      <c r="C55" s="96">
        <v>-591679140.71000004</v>
      </c>
      <c r="D55" s="12" t="s">
        <v>101</v>
      </c>
      <c r="E55" s="10">
        <v>0</v>
      </c>
      <c r="F55" s="10">
        <v>0</v>
      </c>
    </row>
    <row r="56" spans="1:6" ht="15.75" customHeight="1">
      <c r="A56" s="9" t="s">
        <v>102</v>
      </c>
      <c r="B56" s="96">
        <v>4482541.41</v>
      </c>
      <c r="C56" s="96">
        <v>4347972.8499999996</v>
      </c>
      <c r="D56" s="8"/>
      <c r="E56" s="10"/>
      <c r="F56" s="10"/>
    </row>
    <row r="57" spans="1:6" ht="15.75" customHeight="1">
      <c r="A57" s="9" t="s">
        <v>103</v>
      </c>
      <c r="B57" s="96">
        <v>0</v>
      </c>
      <c r="C57" s="96">
        <v>0</v>
      </c>
      <c r="D57" s="7" t="s">
        <v>104</v>
      </c>
      <c r="E57" s="11">
        <f t="shared" ref="E57:F57" si="2">SUM(E50:E55)</f>
        <v>0</v>
      </c>
      <c r="F57" s="11">
        <f t="shared" si="2"/>
        <v>0</v>
      </c>
    </row>
    <row r="58" spans="1:6" ht="15.75" customHeight="1">
      <c r="A58" s="9" t="s">
        <v>105</v>
      </c>
      <c r="B58" s="96">
        <v>0</v>
      </c>
      <c r="C58" s="96">
        <v>0</v>
      </c>
      <c r="D58" s="8"/>
      <c r="E58" s="10"/>
      <c r="F58" s="10"/>
    </row>
    <row r="59" spans="1:6" ht="15.75" customHeight="1">
      <c r="A59" s="8"/>
      <c r="B59" s="10"/>
      <c r="C59" s="10"/>
      <c r="D59" s="7" t="s">
        <v>106</v>
      </c>
      <c r="E59" s="11">
        <f t="shared" ref="E59:F59" si="3">E47+E57</f>
        <v>34961061.219999999</v>
      </c>
      <c r="F59" s="11">
        <f t="shared" si="3"/>
        <v>98946500.289999992</v>
      </c>
    </row>
    <row r="60" spans="1:6" ht="15.75" customHeight="1">
      <c r="A60" s="7" t="s">
        <v>107</v>
      </c>
      <c r="B60" s="11">
        <f t="shared" ref="B60:C60" si="4">SUM(B50:B58)</f>
        <v>722696767.17999983</v>
      </c>
      <c r="C60" s="11">
        <f t="shared" si="4"/>
        <v>865627204.55999982</v>
      </c>
      <c r="D60" s="8"/>
      <c r="E60" s="10"/>
      <c r="F60" s="10"/>
    </row>
    <row r="61" spans="1:6" ht="15.75" customHeight="1">
      <c r="A61" s="8"/>
      <c r="B61" s="10"/>
      <c r="C61" s="10"/>
      <c r="D61" s="13" t="s">
        <v>108</v>
      </c>
      <c r="E61" s="10"/>
      <c r="F61" s="10"/>
    </row>
    <row r="62" spans="1:6" ht="15.75" customHeight="1">
      <c r="A62" s="7" t="s">
        <v>109</v>
      </c>
      <c r="B62" s="11">
        <f t="shared" ref="B62:C62" si="5">SUM(B47+B60)</f>
        <v>1320498524.5199997</v>
      </c>
      <c r="C62" s="11">
        <f t="shared" si="5"/>
        <v>1381614523.5</v>
      </c>
      <c r="D62" s="8"/>
      <c r="E62" s="10"/>
      <c r="F62" s="10"/>
    </row>
    <row r="63" spans="1:6" ht="15.75" customHeight="1">
      <c r="A63" s="8"/>
      <c r="B63" s="8"/>
      <c r="C63" s="8"/>
      <c r="D63" s="9" t="s">
        <v>110</v>
      </c>
      <c r="E63" s="96">
        <f>SUM(E64:E66)</f>
        <v>422252078.91000003</v>
      </c>
      <c r="F63" s="96">
        <f>SUM(F64:F66)</f>
        <v>422252078.91000003</v>
      </c>
    </row>
    <row r="64" spans="1:6" ht="15.75" customHeight="1">
      <c r="A64" s="8"/>
      <c r="B64" s="8"/>
      <c r="C64" s="8"/>
      <c r="D64" s="9" t="s">
        <v>111</v>
      </c>
      <c r="E64" s="96">
        <v>4610300.5999999996</v>
      </c>
      <c r="F64" s="96">
        <v>4610300.5999999996</v>
      </c>
    </row>
    <row r="65" spans="1:6" ht="15.75" customHeight="1">
      <c r="A65" s="8"/>
      <c r="B65" s="8"/>
      <c r="C65" s="8"/>
      <c r="D65" s="12" t="s">
        <v>112</v>
      </c>
      <c r="E65" s="96">
        <v>34624403.649999999</v>
      </c>
      <c r="F65" s="96">
        <v>34624403.649999999</v>
      </c>
    </row>
    <row r="66" spans="1:6" ht="15.75" customHeight="1">
      <c r="A66" s="8"/>
      <c r="B66" s="8"/>
      <c r="C66" s="8"/>
      <c r="D66" s="9" t="s">
        <v>113</v>
      </c>
      <c r="E66" s="96">
        <v>383017374.66000003</v>
      </c>
      <c r="F66" s="96">
        <v>383017374.66000003</v>
      </c>
    </row>
    <row r="67" spans="1:6" ht="15.75" customHeight="1">
      <c r="A67" s="8"/>
      <c r="B67" s="8"/>
      <c r="C67" s="8"/>
      <c r="D67" s="8"/>
      <c r="E67" s="97"/>
      <c r="F67" s="97"/>
    </row>
    <row r="68" spans="1:6" ht="15.75" customHeight="1">
      <c r="A68" s="8"/>
      <c r="B68" s="8"/>
      <c r="C68" s="8"/>
      <c r="D68" s="9" t="s">
        <v>114</v>
      </c>
      <c r="E68" s="96">
        <f>SUM(E69:E73)</f>
        <v>863285384.38999999</v>
      </c>
      <c r="F68" s="96">
        <f>SUM(F69:F73)</f>
        <v>860415944.30000007</v>
      </c>
    </row>
    <row r="69" spans="1:6" ht="15.75" customHeight="1">
      <c r="A69" s="14"/>
      <c r="B69" s="8"/>
      <c r="C69" s="8"/>
      <c r="D69" s="9" t="s">
        <v>115</v>
      </c>
      <c r="E69" s="96">
        <v>3359910.14</v>
      </c>
      <c r="F69" s="96">
        <v>-27609336.030000001</v>
      </c>
    </row>
    <row r="70" spans="1:6" ht="15.75" customHeight="1">
      <c r="A70" s="14"/>
      <c r="B70" s="8"/>
      <c r="C70" s="8"/>
      <c r="D70" s="9" t="s">
        <v>116</v>
      </c>
      <c r="E70" s="96">
        <v>852610328.38</v>
      </c>
      <c r="F70" s="96">
        <v>880710134.46000004</v>
      </c>
    </row>
    <row r="71" spans="1:6" ht="15.75" customHeight="1">
      <c r="A71" s="14"/>
      <c r="B71" s="8"/>
      <c r="C71" s="8"/>
      <c r="D71" s="9" t="s">
        <v>117</v>
      </c>
      <c r="E71" s="96">
        <v>5064933.6100000003</v>
      </c>
      <c r="F71" s="96">
        <v>5064933.6100000003</v>
      </c>
    </row>
    <row r="72" spans="1:6" ht="15.75" customHeight="1">
      <c r="A72" s="14"/>
      <c r="B72" s="8"/>
      <c r="C72" s="8"/>
      <c r="D72" s="9" t="s">
        <v>118</v>
      </c>
      <c r="E72" s="96">
        <v>0</v>
      </c>
      <c r="F72" s="96">
        <v>0</v>
      </c>
    </row>
    <row r="73" spans="1:6" ht="15.75" customHeight="1">
      <c r="A73" s="14"/>
      <c r="B73" s="8"/>
      <c r="C73" s="8"/>
      <c r="D73" s="9" t="s">
        <v>119</v>
      </c>
      <c r="E73" s="96">
        <v>2250212.2599999998</v>
      </c>
      <c r="F73" s="96">
        <v>2250212.2599999998</v>
      </c>
    </row>
    <row r="74" spans="1:6" ht="15.75" customHeight="1">
      <c r="A74" s="14"/>
      <c r="B74" s="8"/>
      <c r="C74" s="8"/>
      <c r="D74" s="8"/>
      <c r="E74" s="10"/>
      <c r="F74" s="10"/>
    </row>
    <row r="75" spans="1:6" ht="15.75" customHeight="1">
      <c r="A75" s="14"/>
      <c r="B75" s="8"/>
      <c r="C75" s="8"/>
      <c r="D75" s="9" t="s">
        <v>120</v>
      </c>
      <c r="E75" s="10">
        <f t="shared" ref="E75:F75" si="6">E76+E77</f>
        <v>0</v>
      </c>
      <c r="F75" s="10">
        <f t="shared" si="6"/>
        <v>0</v>
      </c>
    </row>
    <row r="76" spans="1:6" ht="15.75" customHeight="1">
      <c r="A76" s="14"/>
      <c r="B76" s="8"/>
      <c r="C76" s="8"/>
      <c r="D76" s="9" t="s">
        <v>121</v>
      </c>
      <c r="E76" s="10">
        <v>0</v>
      </c>
      <c r="F76" s="10">
        <v>0</v>
      </c>
    </row>
    <row r="77" spans="1:6" ht="15.75" customHeight="1">
      <c r="A77" s="14"/>
      <c r="B77" s="8"/>
      <c r="C77" s="8"/>
      <c r="D77" s="9" t="s">
        <v>122</v>
      </c>
      <c r="E77" s="10">
        <v>0</v>
      </c>
      <c r="F77" s="10">
        <v>0</v>
      </c>
    </row>
    <row r="78" spans="1:6" ht="15.75" customHeight="1">
      <c r="A78" s="14"/>
      <c r="B78" s="8"/>
      <c r="C78" s="8"/>
      <c r="D78" s="8"/>
      <c r="E78" s="10"/>
      <c r="F78" s="10"/>
    </row>
    <row r="79" spans="1:6" ht="15.75" customHeight="1">
      <c r="A79" s="14"/>
      <c r="B79" s="8"/>
      <c r="C79" s="8"/>
      <c r="D79" s="7" t="s">
        <v>123</v>
      </c>
      <c r="E79" s="11">
        <f t="shared" ref="E79:F79" si="7">E63+E68+E75</f>
        <v>1285537463.3</v>
      </c>
      <c r="F79" s="11">
        <f t="shared" si="7"/>
        <v>1282668023.21</v>
      </c>
    </row>
    <row r="80" spans="1:6" ht="15.75" customHeight="1">
      <c r="A80" s="14"/>
      <c r="B80" s="8"/>
      <c r="C80" s="8"/>
      <c r="D80" s="8"/>
      <c r="E80" s="10"/>
      <c r="F80" s="10"/>
    </row>
    <row r="81" spans="1:6" ht="15.75" customHeight="1">
      <c r="A81" s="14"/>
      <c r="B81" s="8"/>
      <c r="C81" s="8"/>
      <c r="D81" s="7" t="s">
        <v>124</v>
      </c>
      <c r="E81" s="11">
        <f t="shared" ref="E81:F81" si="8">E59+E79</f>
        <v>1320498524.52</v>
      </c>
      <c r="F81" s="11">
        <f t="shared" si="8"/>
        <v>1381614523.5</v>
      </c>
    </row>
    <row r="82" spans="1:6" ht="15.75" customHeight="1">
      <c r="A82" s="15"/>
      <c r="B82" s="16"/>
      <c r="C82" s="16"/>
      <c r="D82" s="16"/>
      <c r="E82" s="17"/>
      <c r="F82" s="17"/>
    </row>
    <row r="83" spans="1:6" ht="15.75" customHeight="1"/>
    <row r="84" spans="1:6" ht="15.75" customHeight="1"/>
    <row r="85" spans="1:6" ht="15.75" customHeight="1"/>
    <row r="86" spans="1:6" ht="15.75" customHeight="1"/>
    <row r="87" spans="1:6" ht="15.75" customHeight="1"/>
    <row r="88" spans="1:6" ht="15.75" customHeight="1"/>
    <row r="89" spans="1:6" ht="15.75" customHeight="1"/>
    <row r="90" spans="1:6" ht="15.75" customHeight="1"/>
    <row r="91" spans="1:6" ht="15.75" customHeight="1"/>
    <row r="92" spans="1:6" ht="15.75" customHeight="1"/>
    <row r="93" spans="1:6" ht="15.75" customHeight="1"/>
    <row r="94" spans="1:6" ht="15.75" customHeight="1"/>
    <row r="95" spans="1:6" ht="15.75" customHeight="1"/>
    <row r="96" spans="1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F1"/>
    <mergeCell ref="A2:F2"/>
    <mergeCell ref="A3:F3"/>
    <mergeCell ref="A4:F4"/>
    <mergeCell ref="A5:F5"/>
  </mergeCells>
  <dataValidations count="1">
    <dataValidation type="decimal" allowBlank="1" showErrorMessage="1" sqref="B59:C62 E47:F47 B46:C49 E50:F62 E74:F81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00"/>
  <sheetViews>
    <sheetView showGridLines="0" topLeftCell="A25" workbookViewId="0">
      <selection activeCell="B38" sqref="B38"/>
    </sheetView>
  </sheetViews>
  <sheetFormatPr baseColWidth="10" defaultColWidth="14.44140625" defaultRowHeight="15" customHeight="1"/>
  <cols>
    <col min="1" max="1" width="68.88671875" customWidth="1"/>
    <col min="2" max="2" width="23.44140625" customWidth="1"/>
    <col min="3" max="3" width="19.88671875" customWidth="1"/>
    <col min="4" max="4" width="20.88671875" customWidth="1"/>
    <col min="5" max="6" width="22.33203125" customWidth="1"/>
    <col min="7" max="7" width="19.5546875" customWidth="1"/>
    <col min="8" max="26" width="11" customWidth="1"/>
  </cols>
  <sheetData>
    <row r="1" spans="1:7" ht="40.5" customHeight="1">
      <c r="A1" s="118" t="s">
        <v>479</v>
      </c>
      <c r="B1" s="99"/>
      <c r="C1" s="99"/>
      <c r="D1" s="99"/>
      <c r="E1" s="99"/>
      <c r="F1" s="99"/>
      <c r="G1" s="100"/>
    </row>
    <row r="2" spans="1:7" ht="14.4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2"/>
      <c r="G2" s="103"/>
    </row>
    <row r="3" spans="1:7" ht="14.4">
      <c r="A3" s="104" t="s">
        <v>480</v>
      </c>
      <c r="B3" s="105"/>
      <c r="C3" s="105"/>
      <c r="D3" s="105"/>
      <c r="E3" s="105"/>
      <c r="F3" s="105"/>
      <c r="G3" s="106"/>
    </row>
    <row r="4" spans="1:7" ht="14.4">
      <c r="A4" s="104" t="s">
        <v>3</v>
      </c>
      <c r="B4" s="105"/>
      <c r="C4" s="105"/>
      <c r="D4" s="105"/>
      <c r="E4" s="105"/>
      <c r="F4" s="105"/>
      <c r="G4" s="106"/>
    </row>
    <row r="5" spans="1:7" ht="14.4">
      <c r="A5" s="107" t="s">
        <v>481</v>
      </c>
      <c r="B5" s="108"/>
      <c r="C5" s="108"/>
      <c r="D5" s="108"/>
      <c r="E5" s="108"/>
      <c r="F5" s="108"/>
      <c r="G5" s="109"/>
    </row>
    <row r="6" spans="1:7" ht="28.8">
      <c r="A6" s="67" t="s">
        <v>482</v>
      </c>
      <c r="B6" s="3" t="s">
        <v>483</v>
      </c>
      <c r="C6" s="64" t="s">
        <v>484</v>
      </c>
      <c r="D6" s="64" t="s">
        <v>485</v>
      </c>
      <c r="E6" s="64" t="s">
        <v>486</v>
      </c>
      <c r="F6" s="64" t="s">
        <v>487</v>
      </c>
      <c r="G6" s="64" t="s">
        <v>488</v>
      </c>
    </row>
    <row r="7" spans="1:7" ht="15.75" customHeight="1">
      <c r="A7" s="5" t="s">
        <v>489</v>
      </c>
      <c r="B7" s="59">
        <f t="shared" ref="B7:G7" si="0">SUM(B8:B19)</f>
        <v>657683436.45000005</v>
      </c>
      <c r="C7" s="59">
        <f t="shared" si="0"/>
        <v>686178405.23000002</v>
      </c>
      <c r="D7" s="59">
        <f t="shared" si="0"/>
        <v>715951446.27999997</v>
      </c>
      <c r="E7" s="59">
        <f t="shared" si="0"/>
        <v>747061463.06999993</v>
      </c>
      <c r="F7" s="59">
        <f t="shared" si="0"/>
        <v>0</v>
      </c>
      <c r="G7" s="59">
        <f t="shared" si="0"/>
        <v>0</v>
      </c>
    </row>
    <row r="8" spans="1:7" ht="14.4">
      <c r="A8" s="9" t="s">
        <v>490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</row>
    <row r="9" spans="1:7" ht="15.75" customHeight="1">
      <c r="A9" s="9" t="s">
        <v>491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</row>
    <row r="10" spans="1:7" ht="14.4">
      <c r="A10" s="9" t="s">
        <v>492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</row>
    <row r="11" spans="1:7" ht="14.4">
      <c r="A11" s="9" t="s">
        <v>493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</row>
    <row r="12" spans="1:7" ht="14.4">
      <c r="A12" s="9" t="s">
        <v>494</v>
      </c>
      <c r="B12" s="127">
        <v>32548588.850000001</v>
      </c>
      <c r="C12" s="127">
        <v>33958797.729999997</v>
      </c>
      <c r="D12" s="127">
        <v>35432259.780000001</v>
      </c>
      <c r="E12" s="127">
        <v>36849550.170000002</v>
      </c>
      <c r="F12" s="54">
        <v>0</v>
      </c>
      <c r="G12" s="54">
        <v>0</v>
      </c>
    </row>
    <row r="13" spans="1:7" ht="14.4">
      <c r="A13" s="9" t="s">
        <v>495</v>
      </c>
      <c r="B13" s="127">
        <v>0</v>
      </c>
      <c r="C13" s="127">
        <v>0</v>
      </c>
      <c r="D13" s="127">
        <v>0</v>
      </c>
      <c r="E13" s="127">
        <v>0</v>
      </c>
      <c r="F13" s="54">
        <v>0</v>
      </c>
      <c r="G13" s="54">
        <v>0</v>
      </c>
    </row>
    <row r="14" spans="1:7" ht="14.4">
      <c r="A14" s="49" t="s">
        <v>496</v>
      </c>
      <c r="B14" s="127">
        <v>625134847.60000002</v>
      </c>
      <c r="C14" s="127">
        <v>652219607.5</v>
      </c>
      <c r="D14" s="127">
        <v>680519186.5</v>
      </c>
      <c r="E14" s="127">
        <v>710211912.89999998</v>
      </c>
      <c r="F14" s="54">
        <v>0</v>
      </c>
      <c r="G14" s="54">
        <v>0</v>
      </c>
    </row>
    <row r="15" spans="1:7" ht="14.4">
      <c r="A15" s="9" t="s">
        <v>497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</row>
    <row r="16" spans="1:7" ht="14.4">
      <c r="A16" s="9" t="s">
        <v>498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</row>
    <row r="17" spans="1:7" ht="14.4">
      <c r="A17" s="9" t="s">
        <v>499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</row>
    <row r="18" spans="1:7" ht="14.4">
      <c r="A18" s="9" t="s">
        <v>500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</row>
    <row r="19" spans="1:7" ht="14.4">
      <c r="A19" s="12" t="s">
        <v>501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</row>
    <row r="20" spans="1:7" ht="14.4">
      <c r="A20" s="9" t="s">
        <v>502</v>
      </c>
      <c r="B20" s="54"/>
      <c r="C20" s="54"/>
      <c r="D20" s="54"/>
      <c r="E20" s="54"/>
      <c r="F20" s="54"/>
      <c r="G20" s="54"/>
    </row>
    <row r="21" spans="1:7" ht="15.75" customHeight="1">
      <c r="A21" s="7" t="s">
        <v>503</v>
      </c>
      <c r="B21" s="59">
        <f t="shared" ref="B21:G21" si="1">SUM(B22:B26)</f>
        <v>0</v>
      </c>
      <c r="C21" s="59">
        <f t="shared" si="1"/>
        <v>0</v>
      </c>
      <c r="D21" s="59">
        <f t="shared" si="1"/>
        <v>0</v>
      </c>
      <c r="E21" s="59">
        <f t="shared" si="1"/>
        <v>0</v>
      </c>
      <c r="F21" s="59">
        <f t="shared" si="1"/>
        <v>0</v>
      </c>
      <c r="G21" s="59">
        <f t="shared" si="1"/>
        <v>0</v>
      </c>
    </row>
    <row r="22" spans="1:7" ht="15.75" customHeight="1">
      <c r="A22" s="9" t="s">
        <v>504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7" ht="15.75" customHeight="1">
      <c r="A23" s="9" t="s">
        <v>505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7" ht="15.75" customHeight="1">
      <c r="A24" s="9" t="s">
        <v>506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7" ht="15.75" customHeight="1">
      <c r="A25" s="49" t="s">
        <v>507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7" ht="15.75" customHeight="1">
      <c r="A26" s="49" t="s">
        <v>508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7" spans="1:7" ht="15.75" customHeight="1">
      <c r="A27" s="9" t="s">
        <v>502</v>
      </c>
      <c r="B27" s="65"/>
      <c r="C27" s="65"/>
      <c r="D27" s="65"/>
      <c r="E27" s="65"/>
      <c r="F27" s="65"/>
      <c r="G27" s="65"/>
    </row>
    <row r="28" spans="1:7" ht="15.75" customHeight="1">
      <c r="A28" s="7" t="s">
        <v>509</v>
      </c>
      <c r="B28" s="59">
        <f t="shared" ref="B28:G28" si="2">SUM(B29)</f>
        <v>0</v>
      </c>
      <c r="C28" s="59">
        <f t="shared" si="2"/>
        <v>0</v>
      </c>
      <c r="D28" s="59">
        <f t="shared" si="2"/>
        <v>0</v>
      </c>
      <c r="E28" s="59">
        <f t="shared" si="2"/>
        <v>0</v>
      </c>
      <c r="F28" s="59">
        <f t="shared" si="2"/>
        <v>0</v>
      </c>
      <c r="G28" s="59">
        <f t="shared" si="2"/>
        <v>0</v>
      </c>
    </row>
    <row r="29" spans="1:7" ht="15.75" customHeight="1">
      <c r="A29" s="9" t="s">
        <v>510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</row>
    <row r="30" spans="1:7" ht="15.75" customHeight="1">
      <c r="A30" s="8" t="s">
        <v>502</v>
      </c>
      <c r="B30" s="65"/>
      <c r="C30" s="65"/>
      <c r="D30" s="65"/>
      <c r="E30" s="65"/>
      <c r="F30" s="65"/>
      <c r="G30" s="65"/>
    </row>
    <row r="31" spans="1:7" ht="14.25" customHeight="1">
      <c r="A31" s="7" t="s">
        <v>511</v>
      </c>
      <c r="B31" s="59">
        <f t="shared" ref="B31:G31" si="3">B21+B7+B28</f>
        <v>657683436.45000005</v>
      </c>
      <c r="C31" s="59">
        <f t="shared" si="3"/>
        <v>686178405.23000002</v>
      </c>
      <c r="D31" s="59">
        <f t="shared" si="3"/>
        <v>715951446.27999997</v>
      </c>
      <c r="E31" s="59">
        <f t="shared" si="3"/>
        <v>747061463.06999993</v>
      </c>
      <c r="F31" s="59">
        <f t="shared" si="3"/>
        <v>0</v>
      </c>
      <c r="G31" s="59">
        <f t="shared" si="3"/>
        <v>0</v>
      </c>
    </row>
    <row r="32" spans="1:7" ht="14.25" customHeight="1">
      <c r="A32" s="8"/>
      <c r="B32" s="68"/>
      <c r="C32" s="68"/>
      <c r="D32" s="68"/>
      <c r="E32" s="68"/>
      <c r="F32" s="68"/>
      <c r="G32" s="68"/>
    </row>
    <row r="33" spans="1:7" ht="15.75" customHeight="1">
      <c r="A33" s="69" t="s">
        <v>299</v>
      </c>
      <c r="B33" s="14"/>
      <c r="C33" s="14"/>
      <c r="D33" s="14"/>
      <c r="E33" s="14"/>
      <c r="F33" s="14"/>
      <c r="G33" s="14"/>
    </row>
    <row r="34" spans="1:7" ht="15.75" customHeight="1">
      <c r="A34" s="70" t="s">
        <v>512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5.75" customHeight="1">
      <c r="A35" s="70" t="s">
        <v>301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5.75" customHeight="1">
      <c r="A36" s="69" t="s">
        <v>513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</row>
    <row r="37" spans="1:7" ht="15.75" customHeight="1">
      <c r="A37" s="15"/>
      <c r="B37" s="15"/>
      <c r="C37" s="15"/>
      <c r="D37" s="15"/>
      <c r="E37" s="15"/>
      <c r="F37" s="15"/>
      <c r="G37" s="15"/>
    </row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G1"/>
    <mergeCell ref="A2:G2"/>
    <mergeCell ref="A3:G3"/>
    <mergeCell ref="A4:G4"/>
    <mergeCell ref="A5:G5"/>
  </mergeCells>
  <dataValidations count="2">
    <dataValidation type="decimal" allowBlank="1" showErrorMessage="1" sqref="B7:G7 B21:G31">
      <formula1>-1.79769313486231E+100</formula1>
      <formula2>1.79769313486231E+100</formula2>
    </dataValidation>
    <dataValidation type="decimal" allowBlank="1" showInputMessage="1" showErrorMessage="1" sqref="B12:E14">
      <formula1>-1.79769313486231E+100</formula1>
      <formula2>1.79769313486231E+100</formula2>
    </dataValidation>
  </dataValidations>
  <pageMargins left="0.7" right="0.7" top="0.75" bottom="0.75" header="0" footer="0"/>
  <pageSetup scale="46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00"/>
  <sheetViews>
    <sheetView showGridLines="0" workbookViewId="0">
      <selection sqref="A1:G1"/>
    </sheetView>
  </sheetViews>
  <sheetFormatPr baseColWidth="10" defaultColWidth="14.44140625" defaultRowHeight="15" customHeight="1"/>
  <cols>
    <col min="1" max="1" width="68.88671875" customWidth="1"/>
    <col min="2" max="2" width="24.5546875" customWidth="1"/>
    <col min="3" max="3" width="19.88671875" customWidth="1"/>
    <col min="4" max="4" width="20.88671875" customWidth="1"/>
    <col min="5" max="6" width="22.33203125" customWidth="1"/>
    <col min="7" max="7" width="19.5546875" customWidth="1"/>
    <col min="8" max="26" width="11" customWidth="1"/>
  </cols>
  <sheetData>
    <row r="1" spans="1:7" ht="40.5" customHeight="1">
      <c r="A1" s="118" t="s">
        <v>514</v>
      </c>
      <c r="B1" s="99"/>
      <c r="C1" s="99"/>
      <c r="D1" s="99"/>
      <c r="E1" s="99"/>
      <c r="F1" s="99"/>
      <c r="G1" s="100"/>
    </row>
    <row r="2" spans="1:7" ht="14.4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2"/>
      <c r="G2" s="103"/>
    </row>
    <row r="3" spans="1:7" ht="14.4">
      <c r="A3" s="104" t="s">
        <v>515</v>
      </c>
      <c r="B3" s="105"/>
      <c r="C3" s="105"/>
      <c r="D3" s="105"/>
      <c r="E3" s="105"/>
      <c r="F3" s="105"/>
      <c r="G3" s="106"/>
    </row>
    <row r="4" spans="1:7" ht="14.4">
      <c r="A4" s="104" t="s">
        <v>3</v>
      </c>
      <c r="B4" s="105"/>
      <c r="C4" s="105"/>
      <c r="D4" s="105"/>
      <c r="E4" s="105"/>
      <c r="F4" s="105"/>
      <c r="G4" s="106"/>
    </row>
    <row r="5" spans="1:7" ht="14.4">
      <c r="A5" s="107" t="s">
        <v>481</v>
      </c>
      <c r="B5" s="108"/>
      <c r="C5" s="108"/>
      <c r="D5" s="108"/>
      <c r="E5" s="108"/>
      <c r="F5" s="108"/>
      <c r="G5" s="109"/>
    </row>
    <row r="6" spans="1:7" ht="28.8">
      <c r="A6" s="67" t="s">
        <v>482</v>
      </c>
      <c r="B6" s="3" t="s">
        <v>516</v>
      </c>
      <c r="C6" s="64" t="s">
        <v>484</v>
      </c>
      <c r="D6" s="64" t="s">
        <v>485</v>
      </c>
      <c r="E6" s="64" t="s">
        <v>486</v>
      </c>
      <c r="F6" s="64" t="s">
        <v>487</v>
      </c>
      <c r="G6" s="64" t="s">
        <v>488</v>
      </c>
    </row>
    <row r="7" spans="1:7" ht="15.75" customHeight="1">
      <c r="A7" s="5" t="s">
        <v>517</v>
      </c>
      <c r="B7" s="59">
        <f t="shared" ref="B7:G7" si="0">SUM(B8:B16)</f>
        <v>657683436.45049465</v>
      </c>
      <c r="C7" s="59">
        <f t="shared" si="0"/>
        <v>686178405.19853938</v>
      </c>
      <c r="D7" s="59">
        <f t="shared" si="0"/>
        <v>715951446.29175198</v>
      </c>
      <c r="E7" s="59">
        <f t="shared" si="0"/>
        <v>747061463.06462383</v>
      </c>
      <c r="F7" s="59">
        <f t="shared" si="0"/>
        <v>0</v>
      </c>
      <c r="G7" s="59">
        <f t="shared" si="0"/>
        <v>0</v>
      </c>
    </row>
    <row r="8" spans="1:7" ht="14.4">
      <c r="A8" s="9" t="s">
        <v>518</v>
      </c>
      <c r="B8" s="61">
        <v>143331718.89999998</v>
      </c>
      <c r="C8" s="61">
        <v>147631670.46699998</v>
      </c>
      <c r="D8" s="61">
        <v>152060620.58100998</v>
      </c>
      <c r="E8" s="61">
        <v>156622439.19844028</v>
      </c>
      <c r="F8" s="54">
        <v>0</v>
      </c>
      <c r="G8" s="54">
        <v>0</v>
      </c>
    </row>
    <row r="9" spans="1:7" ht="15.75" customHeight="1">
      <c r="A9" s="9" t="s">
        <v>519</v>
      </c>
      <c r="B9" s="61">
        <v>56209076.277297266</v>
      </c>
      <c r="C9" s="61">
        <v>59019530.09116213</v>
      </c>
      <c r="D9" s="61">
        <v>61970506.595720239</v>
      </c>
      <c r="E9" s="61">
        <v>65069031.925506257</v>
      </c>
      <c r="F9" s="54">
        <v>0</v>
      </c>
      <c r="G9" s="54">
        <v>0</v>
      </c>
    </row>
    <row r="10" spans="1:7" ht="14.4">
      <c r="A10" s="9" t="s">
        <v>520</v>
      </c>
      <c r="B10" s="61">
        <v>253110670.90059739</v>
      </c>
      <c r="C10" s="61">
        <v>265766204.44562727</v>
      </c>
      <c r="D10" s="61">
        <v>279054514.66790867</v>
      </c>
      <c r="E10" s="61">
        <v>293007240.40130413</v>
      </c>
      <c r="F10" s="54">
        <v>0</v>
      </c>
      <c r="G10" s="54">
        <v>0</v>
      </c>
    </row>
    <row r="11" spans="1:7" ht="14.4">
      <c r="A11" s="9" t="s">
        <v>521</v>
      </c>
      <c r="B11" s="61">
        <v>1128434.824</v>
      </c>
      <c r="C11" s="61">
        <v>1162287.8687200001</v>
      </c>
      <c r="D11" s="61">
        <v>1197156.5047816001</v>
      </c>
      <c r="E11" s="61">
        <v>1233071.199925048</v>
      </c>
      <c r="F11" s="54">
        <v>0</v>
      </c>
      <c r="G11" s="54">
        <v>0</v>
      </c>
    </row>
    <row r="12" spans="1:7" ht="14.4">
      <c r="A12" s="9" t="s">
        <v>522</v>
      </c>
      <c r="B12" s="61">
        <v>53903535.548600011</v>
      </c>
      <c r="C12" s="61">
        <v>56598712.326030016</v>
      </c>
      <c r="D12" s="61">
        <v>59428647.942331523</v>
      </c>
      <c r="E12" s="61">
        <v>62400080.339448102</v>
      </c>
      <c r="F12" s="54">
        <v>0</v>
      </c>
      <c r="G12" s="54">
        <v>0</v>
      </c>
    </row>
    <row r="13" spans="1:7" ht="14.4">
      <c r="A13" s="9" t="s">
        <v>523</v>
      </c>
      <c r="B13" s="61">
        <v>150000000</v>
      </c>
      <c r="C13" s="61">
        <v>156000000</v>
      </c>
      <c r="D13" s="61">
        <v>162240000</v>
      </c>
      <c r="E13" s="61">
        <v>168729600</v>
      </c>
      <c r="F13" s="54">
        <v>0</v>
      </c>
      <c r="G13" s="54">
        <v>0</v>
      </c>
    </row>
    <row r="14" spans="1:7" ht="14.4">
      <c r="A14" s="49" t="s">
        <v>524</v>
      </c>
      <c r="B14" s="61">
        <v>0</v>
      </c>
      <c r="C14" s="61">
        <v>0</v>
      </c>
      <c r="D14" s="61">
        <v>0</v>
      </c>
      <c r="E14" s="61">
        <v>0</v>
      </c>
      <c r="F14" s="54">
        <v>0</v>
      </c>
      <c r="G14" s="54">
        <v>0</v>
      </c>
    </row>
    <row r="15" spans="1:7" ht="14.4">
      <c r="A15" s="9" t="s">
        <v>525</v>
      </c>
      <c r="B15" s="61">
        <v>0</v>
      </c>
      <c r="C15" s="61">
        <v>0</v>
      </c>
      <c r="D15" s="61">
        <v>0</v>
      </c>
      <c r="E15" s="61">
        <v>0</v>
      </c>
      <c r="F15" s="54">
        <v>0</v>
      </c>
      <c r="G15" s="54">
        <v>0</v>
      </c>
    </row>
    <row r="16" spans="1:7" ht="14.4">
      <c r="A16" s="9" t="s">
        <v>526</v>
      </c>
      <c r="B16" s="61">
        <v>0</v>
      </c>
      <c r="C16" s="61">
        <v>0</v>
      </c>
      <c r="D16" s="61">
        <v>0</v>
      </c>
      <c r="E16" s="61">
        <v>0</v>
      </c>
      <c r="F16" s="54">
        <v>0</v>
      </c>
      <c r="G16" s="54">
        <v>0</v>
      </c>
    </row>
    <row r="17" spans="1:7" ht="14.4">
      <c r="A17" s="9"/>
      <c r="B17" s="54"/>
      <c r="C17" s="54"/>
      <c r="D17" s="54"/>
      <c r="E17" s="54"/>
      <c r="F17" s="54"/>
      <c r="G17" s="54"/>
    </row>
    <row r="18" spans="1:7" ht="14.4">
      <c r="A18" s="7" t="s">
        <v>527</v>
      </c>
      <c r="B18" s="59">
        <f t="shared" ref="B18:G18" si="1">SUM(B19:B27)</f>
        <v>0</v>
      </c>
      <c r="C18" s="59">
        <f t="shared" si="1"/>
        <v>0</v>
      </c>
      <c r="D18" s="59">
        <f t="shared" si="1"/>
        <v>0</v>
      </c>
      <c r="E18" s="59">
        <f t="shared" si="1"/>
        <v>0</v>
      </c>
      <c r="F18" s="59">
        <f t="shared" si="1"/>
        <v>0</v>
      </c>
      <c r="G18" s="59">
        <f t="shared" si="1"/>
        <v>0</v>
      </c>
    </row>
    <row r="19" spans="1:7" ht="14.4">
      <c r="A19" s="9" t="s">
        <v>518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</row>
    <row r="20" spans="1:7" ht="14.4">
      <c r="A20" s="9" t="s">
        <v>519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</row>
    <row r="21" spans="1:7" ht="15.75" customHeight="1">
      <c r="A21" s="9" t="s">
        <v>520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7" ht="15.75" customHeight="1">
      <c r="A22" s="9" t="s">
        <v>521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7" ht="15.75" customHeight="1">
      <c r="A23" s="49" t="s">
        <v>522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7" ht="15.75" customHeight="1">
      <c r="A24" s="49" t="s">
        <v>523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7" ht="15.75" customHeight="1">
      <c r="A25" s="49" t="s">
        <v>524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7" ht="15.75" customHeight="1">
      <c r="A26" s="49" t="s">
        <v>528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7" spans="1:7" ht="15.75" customHeight="1">
      <c r="A27" s="49" t="s">
        <v>526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</row>
    <row r="28" spans="1:7" ht="15.75" customHeight="1">
      <c r="A28" s="8" t="s">
        <v>502</v>
      </c>
      <c r="B28" s="65"/>
      <c r="C28" s="65"/>
      <c r="D28" s="65"/>
      <c r="E28" s="65"/>
      <c r="F28" s="65"/>
      <c r="G28" s="65"/>
    </row>
    <row r="29" spans="1:7" ht="14.25" customHeight="1">
      <c r="A29" s="7" t="s">
        <v>529</v>
      </c>
      <c r="B29" s="59">
        <f t="shared" ref="B29:G29" si="2">B18+B7</f>
        <v>657683436.45049465</v>
      </c>
      <c r="C29" s="59">
        <f t="shared" si="2"/>
        <v>686178405.19853938</v>
      </c>
      <c r="D29" s="59">
        <f t="shared" si="2"/>
        <v>715951446.29175198</v>
      </c>
      <c r="E29" s="59">
        <f t="shared" si="2"/>
        <v>747061463.06462383</v>
      </c>
      <c r="F29" s="59">
        <f t="shared" si="2"/>
        <v>0</v>
      </c>
      <c r="G29" s="59">
        <f t="shared" si="2"/>
        <v>0</v>
      </c>
    </row>
    <row r="30" spans="1:7" ht="15.75" customHeight="1">
      <c r="A30" s="15"/>
      <c r="B30" s="15"/>
      <c r="C30" s="15"/>
      <c r="D30" s="15"/>
      <c r="E30" s="15"/>
      <c r="F30" s="15"/>
      <c r="G30" s="15"/>
    </row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ErrorMessage="1" sqref="B7:G7 B18:G29">
      <formula1>-1.79769313486231E+100</formula1>
      <formula2>1.79769313486231E+100</formula2>
    </dataValidation>
  </dataValidations>
  <pageMargins left="0.7" right="0.7" top="0.75" bottom="0.75" header="0" footer="0"/>
  <pageSetup scale="46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00"/>
  <sheetViews>
    <sheetView showGridLines="0" topLeftCell="A12" workbookViewId="0">
      <selection activeCell="B29" sqref="B29"/>
    </sheetView>
  </sheetViews>
  <sheetFormatPr baseColWidth="10" defaultColWidth="14.44140625" defaultRowHeight="15" customHeight="1"/>
  <cols>
    <col min="1" max="1" width="68.88671875" customWidth="1"/>
    <col min="2" max="2" width="21.88671875" customWidth="1"/>
    <col min="3" max="3" width="19.88671875" customWidth="1"/>
    <col min="4" max="4" width="20.88671875" customWidth="1"/>
    <col min="5" max="6" width="22.33203125" customWidth="1"/>
    <col min="7" max="7" width="19.5546875" customWidth="1"/>
    <col min="8" max="26" width="11" customWidth="1"/>
  </cols>
  <sheetData>
    <row r="1" spans="1:7" ht="40.5" customHeight="1">
      <c r="A1" s="118" t="s">
        <v>530</v>
      </c>
      <c r="B1" s="99"/>
      <c r="C1" s="99"/>
      <c r="D1" s="99"/>
      <c r="E1" s="99"/>
      <c r="F1" s="99"/>
      <c r="G1" s="100"/>
    </row>
    <row r="2" spans="1:7" ht="14.4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2"/>
      <c r="G2" s="103"/>
    </row>
    <row r="3" spans="1:7" ht="14.4">
      <c r="A3" s="104" t="s">
        <v>531</v>
      </c>
      <c r="B3" s="105"/>
      <c r="C3" s="105"/>
      <c r="D3" s="105"/>
      <c r="E3" s="105"/>
      <c r="F3" s="105"/>
      <c r="G3" s="106"/>
    </row>
    <row r="4" spans="1:7" ht="14.4">
      <c r="A4" s="104" t="s">
        <v>3</v>
      </c>
      <c r="B4" s="105"/>
      <c r="C4" s="105"/>
      <c r="D4" s="105"/>
      <c r="E4" s="105"/>
      <c r="F4" s="105"/>
      <c r="G4" s="106"/>
    </row>
    <row r="5" spans="1:7" ht="28.8">
      <c r="A5" s="67" t="s">
        <v>532</v>
      </c>
      <c r="B5" s="3" t="s">
        <v>533</v>
      </c>
      <c r="C5" s="64" t="s">
        <v>534</v>
      </c>
      <c r="D5" s="64" t="s">
        <v>535</v>
      </c>
      <c r="E5" s="64" t="s">
        <v>536</v>
      </c>
      <c r="F5" s="64" t="s">
        <v>537</v>
      </c>
      <c r="G5" s="64" t="s">
        <v>538</v>
      </c>
    </row>
    <row r="6" spans="1:7" ht="15.75" customHeight="1">
      <c r="A6" s="5" t="s">
        <v>539</v>
      </c>
      <c r="B6" s="59">
        <f t="shared" ref="B6:G6" si="0">SUM(B7:B18)</f>
        <v>733140728.23000002</v>
      </c>
      <c r="C6" s="59">
        <f t="shared" si="0"/>
        <v>846246170.81486487</v>
      </c>
      <c r="D6" s="59">
        <f t="shared" si="0"/>
        <v>1004455844.09</v>
      </c>
      <c r="E6" s="59">
        <f t="shared" si="0"/>
        <v>1096855896.02</v>
      </c>
      <c r="F6" s="59">
        <f t="shared" si="0"/>
        <v>827741462.96999991</v>
      </c>
      <c r="G6" s="59">
        <f t="shared" si="0"/>
        <v>657683436.45000005</v>
      </c>
    </row>
    <row r="7" spans="1:7" ht="14.4">
      <c r="A7" s="9" t="s">
        <v>490</v>
      </c>
      <c r="B7" s="71">
        <v>0</v>
      </c>
      <c r="C7" s="71">
        <v>0</v>
      </c>
      <c r="D7" s="71">
        <v>0</v>
      </c>
      <c r="E7" s="71">
        <v>0</v>
      </c>
      <c r="F7" s="71">
        <v>0</v>
      </c>
      <c r="G7" s="72">
        <v>0</v>
      </c>
    </row>
    <row r="8" spans="1:7" ht="15.75" customHeight="1">
      <c r="A8" s="9" t="s">
        <v>491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2">
        <v>0</v>
      </c>
    </row>
    <row r="9" spans="1:7" ht="14.4">
      <c r="A9" s="9" t="s">
        <v>492</v>
      </c>
      <c r="B9" s="135">
        <v>10193326.83</v>
      </c>
      <c r="C9" s="135">
        <v>0</v>
      </c>
      <c r="D9" s="135">
        <v>0</v>
      </c>
      <c r="E9" s="135">
        <v>0</v>
      </c>
      <c r="F9" s="133">
        <v>0</v>
      </c>
      <c r="G9" s="136">
        <v>0</v>
      </c>
    </row>
    <row r="10" spans="1:7" ht="14.4">
      <c r="A10" s="9" t="s">
        <v>493</v>
      </c>
      <c r="B10" s="135">
        <v>0</v>
      </c>
      <c r="C10" s="135">
        <v>0</v>
      </c>
      <c r="D10" s="135">
        <v>0</v>
      </c>
      <c r="E10" s="135">
        <v>0</v>
      </c>
      <c r="F10" s="133">
        <v>0</v>
      </c>
      <c r="G10" s="136">
        <v>0</v>
      </c>
    </row>
    <row r="11" spans="1:7" ht="14.4">
      <c r="A11" s="9" t="s">
        <v>494</v>
      </c>
      <c r="B11" s="135">
        <v>32872879.5</v>
      </c>
      <c r="C11" s="135">
        <v>24316773.950000003</v>
      </c>
      <c r="D11" s="135">
        <v>20109673.680000003</v>
      </c>
      <c r="E11" s="135">
        <v>32913956.18</v>
      </c>
      <c r="F11" s="133">
        <v>33946413.049999997</v>
      </c>
      <c r="G11" s="135">
        <v>32548588.850000001</v>
      </c>
    </row>
    <row r="12" spans="1:7" ht="14.4">
      <c r="A12" s="9" t="s">
        <v>495</v>
      </c>
      <c r="B12" s="135">
        <v>0</v>
      </c>
      <c r="C12" s="135">
        <v>5459653.2599999998</v>
      </c>
      <c r="D12" s="135">
        <v>2492335.7599999998</v>
      </c>
      <c r="E12" s="135">
        <v>9272572.3800000008</v>
      </c>
      <c r="F12" s="133">
        <v>0</v>
      </c>
      <c r="G12" s="135">
        <v>0</v>
      </c>
    </row>
    <row r="13" spans="1:7" ht="14.4">
      <c r="A13" s="49" t="s">
        <v>496</v>
      </c>
      <c r="B13" s="135">
        <v>690074521.89999998</v>
      </c>
      <c r="C13" s="135">
        <v>816469743.60486484</v>
      </c>
      <c r="D13" s="135">
        <v>981853834.64999998</v>
      </c>
      <c r="E13" s="135">
        <v>1054669367.4599999</v>
      </c>
      <c r="F13" s="133">
        <v>793795049.91999996</v>
      </c>
      <c r="G13" s="135">
        <v>625134847.60000002</v>
      </c>
    </row>
    <row r="14" spans="1:7" ht="14.4">
      <c r="A14" s="9" t="s">
        <v>497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</row>
    <row r="15" spans="1:7" ht="14.4">
      <c r="A15" s="9" t="s">
        <v>498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</row>
    <row r="16" spans="1:7" ht="14.4">
      <c r="A16" s="9" t="s">
        <v>499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</row>
    <row r="17" spans="1:7" ht="14.4">
      <c r="A17" s="9" t="s">
        <v>500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</row>
    <row r="18" spans="1:7" ht="14.4">
      <c r="A18" s="12" t="s">
        <v>501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</row>
    <row r="19" spans="1:7" ht="14.4">
      <c r="A19" s="9"/>
      <c r="B19" s="72"/>
      <c r="C19" s="72"/>
      <c r="D19" s="72"/>
      <c r="E19" s="72"/>
      <c r="F19" s="72"/>
      <c r="G19" s="72"/>
    </row>
    <row r="20" spans="1:7" ht="14.4">
      <c r="A20" s="7" t="s">
        <v>540</v>
      </c>
      <c r="B20" s="73">
        <f t="shared" ref="B20:G20" si="1">SUM(B21:B25)</f>
        <v>116047439.90000001</v>
      </c>
      <c r="C20" s="73">
        <f t="shared" si="1"/>
        <v>127419961.22224</v>
      </c>
      <c r="D20" s="73">
        <f t="shared" si="1"/>
        <v>117899622.03000002</v>
      </c>
      <c r="E20" s="73">
        <f t="shared" si="1"/>
        <v>100098850.38</v>
      </c>
      <c r="F20" s="73">
        <f t="shared" si="1"/>
        <v>64104500.289999999</v>
      </c>
      <c r="G20" s="73">
        <f t="shared" si="1"/>
        <v>0</v>
      </c>
    </row>
    <row r="21" spans="1:7" ht="15.75" customHeight="1">
      <c r="A21" s="9" t="s">
        <v>504</v>
      </c>
      <c r="B21" s="133">
        <v>0</v>
      </c>
      <c r="C21" s="133">
        <v>65426381.852239996</v>
      </c>
      <c r="D21" s="133">
        <v>69824928.170000017</v>
      </c>
      <c r="E21" s="133">
        <v>52688497.329999991</v>
      </c>
      <c r="F21" s="133">
        <v>37927714.739999995</v>
      </c>
      <c r="G21" s="71">
        <v>0</v>
      </c>
    </row>
    <row r="22" spans="1:7" ht="15.75" customHeight="1">
      <c r="A22" s="9" t="s">
        <v>505</v>
      </c>
      <c r="B22" s="133">
        <v>0</v>
      </c>
      <c r="C22" s="133">
        <v>61993579.370000005</v>
      </c>
      <c r="D22" s="133">
        <v>48074693.859999999</v>
      </c>
      <c r="E22" s="133">
        <v>45710353.050000004</v>
      </c>
      <c r="F22" s="133">
        <v>26176785.550000004</v>
      </c>
      <c r="G22" s="71">
        <v>0</v>
      </c>
    </row>
    <row r="23" spans="1:7" ht="15.75" customHeight="1">
      <c r="A23" s="9" t="s">
        <v>506</v>
      </c>
      <c r="B23" s="133">
        <v>0</v>
      </c>
      <c r="C23" s="133">
        <v>0</v>
      </c>
      <c r="D23" s="133">
        <v>0</v>
      </c>
      <c r="E23" s="133">
        <v>0</v>
      </c>
      <c r="F23" s="133">
        <v>0</v>
      </c>
      <c r="G23" s="71">
        <v>0</v>
      </c>
    </row>
    <row r="24" spans="1:7" ht="15.75" customHeight="1">
      <c r="A24" s="49" t="s">
        <v>507</v>
      </c>
      <c r="B24" s="133">
        <v>116047439.90000001</v>
      </c>
      <c r="C24" s="133">
        <v>0</v>
      </c>
      <c r="D24" s="133">
        <v>0</v>
      </c>
      <c r="E24" s="133">
        <v>1700000</v>
      </c>
      <c r="F24" s="133">
        <v>0</v>
      </c>
      <c r="G24" s="71">
        <v>0</v>
      </c>
    </row>
    <row r="25" spans="1:7" ht="15.75" customHeight="1">
      <c r="A25" s="49" t="s">
        <v>508</v>
      </c>
      <c r="B25" s="133">
        <v>0</v>
      </c>
      <c r="C25" s="133">
        <v>0</v>
      </c>
      <c r="D25" s="133">
        <v>0</v>
      </c>
      <c r="E25" s="133">
        <v>0</v>
      </c>
      <c r="F25" s="133">
        <v>0</v>
      </c>
      <c r="G25" s="71">
        <v>0</v>
      </c>
    </row>
    <row r="26" spans="1:7" ht="15.75" customHeight="1">
      <c r="A26" s="9"/>
      <c r="B26" s="74"/>
      <c r="C26" s="74"/>
      <c r="D26" s="74"/>
      <c r="E26" s="74"/>
      <c r="F26" s="74"/>
      <c r="G26" s="74"/>
    </row>
    <row r="27" spans="1:7" ht="15.75" customHeight="1">
      <c r="A27" s="7" t="s">
        <v>541</v>
      </c>
      <c r="B27" s="73">
        <f t="shared" ref="B27:G27" si="2">SUM(B28)</f>
        <v>0</v>
      </c>
      <c r="C27" s="73">
        <f t="shared" si="2"/>
        <v>0</v>
      </c>
      <c r="D27" s="73">
        <f t="shared" si="2"/>
        <v>0</v>
      </c>
      <c r="E27" s="73">
        <f t="shared" si="2"/>
        <v>0</v>
      </c>
      <c r="F27" s="73">
        <f t="shared" si="2"/>
        <v>0</v>
      </c>
      <c r="G27" s="73">
        <f t="shared" si="2"/>
        <v>0</v>
      </c>
    </row>
    <row r="28" spans="1:7" ht="15.75" customHeight="1">
      <c r="A28" s="9" t="s">
        <v>297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</row>
    <row r="29" spans="1:7" ht="15.75" customHeight="1">
      <c r="A29" s="8"/>
      <c r="B29" s="74"/>
      <c r="C29" s="74"/>
      <c r="D29" s="74"/>
      <c r="E29" s="74"/>
      <c r="F29" s="74"/>
      <c r="G29" s="74"/>
    </row>
    <row r="30" spans="1:7" ht="14.25" customHeight="1">
      <c r="A30" s="7" t="s">
        <v>542</v>
      </c>
      <c r="B30" s="73">
        <f t="shared" ref="B30:G30" si="3">B20+B6+B27</f>
        <v>849188168.13</v>
      </c>
      <c r="C30" s="73">
        <f t="shared" si="3"/>
        <v>973666132.03710485</v>
      </c>
      <c r="D30" s="73">
        <f t="shared" si="3"/>
        <v>1122355466.1200001</v>
      </c>
      <c r="E30" s="73">
        <f t="shared" si="3"/>
        <v>1196954746.4000001</v>
      </c>
      <c r="F30" s="73">
        <f t="shared" si="3"/>
        <v>891845963.25999987</v>
      </c>
      <c r="G30" s="73">
        <f t="shared" si="3"/>
        <v>657683436.45000005</v>
      </c>
    </row>
    <row r="31" spans="1:7" ht="14.25" customHeight="1">
      <c r="A31" s="8"/>
      <c r="B31" s="75"/>
      <c r="C31" s="75"/>
      <c r="D31" s="75"/>
      <c r="E31" s="75"/>
      <c r="F31" s="75"/>
      <c r="G31" s="75"/>
    </row>
    <row r="32" spans="1:7" ht="15.75" customHeight="1">
      <c r="A32" s="69" t="s">
        <v>299</v>
      </c>
      <c r="B32" s="76"/>
      <c r="C32" s="76"/>
      <c r="D32" s="76"/>
      <c r="E32" s="76"/>
      <c r="F32" s="76"/>
      <c r="G32" s="76"/>
    </row>
    <row r="33" spans="1:7" ht="15.75" customHeight="1">
      <c r="A33" s="70" t="s">
        <v>512</v>
      </c>
      <c r="B33" s="76">
        <v>0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</row>
    <row r="34" spans="1:7" ht="15.75" customHeight="1">
      <c r="A34" s="70" t="s">
        <v>301</v>
      </c>
      <c r="B34" s="76">
        <v>0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</row>
    <row r="35" spans="1:7" ht="15.75" customHeight="1">
      <c r="A35" s="14" t="s">
        <v>513</v>
      </c>
      <c r="B35" s="76">
        <v>0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</row>
    <row r="36" spans="1:7" ht="15.75" customHeight="1">
      <c r="A36" s="15"/>
      <c r="B36" s="77"/>
      <c r="C36" s="77"/>
      <c r="D36" s="77"/>
      <c r="E36" s="77"/>
      <c r="F36" s="77"/>
      <c r="G36" s="77"/>
    </row>
    <row r="37" spans="1:7" ht="15.75" customHeight="1"/>
    <row r="38" spans="1:7" ht="15.75" customHeight="1">
      <c r="A38" s="78" t="s">
        <v>543</v>
      </c>
    </row>
    <row r="39" spans="1:7" ht="15.75" customHeight="1">
      <c r="A39" s="78" t="s">
        <v>544</v>
      </c>
    </row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G1"/>
    <mergeCell ref="A2:G2"/>
    <mergeCell ref="A3:G3"/>
    <mergeCell ref="A4:G4"/>
  </mergeCells>
  <dataValidations count="2">
    <dataValidation type="decimal" allowBlank="1" showErrorMessage="1" sqref="B6:G6 B7:F8 G20:G30 B20:F20 B26:F30">
      <formula1>-1.79769313486231E+100</formula1>
      <formula2>1.79769313486231E+100</formula2>
    </dataValidation>
    <dataValidation type="decimal" allowBlank="1" showInputMessage="1" showErrorMessage="1" sqref="G11:G13 B9:F13 B21:F25">
      <formula1>-1.79769313486231E+100</formula1>
      <formula2>1.79769313486231E+100</formula2>
    </dataValidation>
  </dataValidations>
  <pageMargins left="0.7" right="0.7" top="0.75" bottom="0.75" header="0" footer="0"/>
  <pageSetup scale="46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00"/>
  <sheetViews>
    <sheetView showGridLines="0" workbookViewId="0">
      <selection sqref="A1:G1"/>
    </sheetView>
  </sheetViews>
  <sheetFormatPr baseColWidth="10" defaultColWidth="14.44140625" defaultRowHeight="15" customHeight="1"/>
  <cols>
    <col min="1" max="1" width="68.88671875" customWidth="1"/>
    <col min="2" max="2" width="21.88671875" customWidth="1"/>
    <col min="3" max="3" width="19.88671875" customWidth="1"/>
    <col min="4" max="4" width="20.88671875" customWidth="1"/>
    <col min="5" max="6" width="22.33203125" customWidth="1"/>
    <col min="7" max="7" width="19.5546875" customWidth="1"/>
    <col min="8" max="26" width="11" customWidth="1"/>
  </cols>
  <sheetData>
    <row r="1" spans="1:7" ht="40.5" customHeight="1">
      <c r="A1" s="118" t="s">
        <v>545</v>
      </c>
      <c r="B1" s="99"/>
      <c r="C1" s="99"/>
      <c r="D1" s="99"/>
      <c r="E1" s="99"/>
      <c r="F1" s="99"/>
      <c r="G1" s="100"/>
    </row>
    <row r="2" spans="1:7" ht="14.4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2"/>
      <c r="G2" s="103"/>
    </row>
    <row r="3" spans="1:7" ht="14.4">
      <c r="A3" s="104" t="s">
        <v>546</v>
      </c>
      <c r="B3" s="105"/>
      <c r="C3" s="105"/>
      <c r="D3" s="105"/>
      <c r="E3" s="105"/>
      <c r="F3" s="105"/>
      <c r="G3" s="106"/>
    </row>
    <row r="4" spans="1:7" ht="14.4">
      <c r="A4" s="104" t="s">
        <v>3</v>
      </c>
      <c r="B4" s="105"/>
      <c r="C4" s="105"/>
      <c r="D4" s="105"/>
      <c r="E4" s="105"/>
      <c r="F4" s="105"/>
      <c r="G4" s="106"/>
    </row>
    <row r="5" spans="1:7" ht="28.8">
      <c r="A5" s="67" t="s">
        <v>532</v>
      </c>
      <c r="B5" s="3" t="s">
        <v>547</v>
      </c>
      <c r="C5" s="64" t="s">
        <v>548</v>
      </c>
      <c r="D5" s="64" t="s">
        <v>549</v>
      </c>
      <c r="E5" s="64" t="s">
        <v>550</v>
      </c>
      <c r="F5" s="64" t="s">
        <v>551</v>
      </c>
      <c r="G5" s="64" t="s">
        <v>552</v>
      </c>
    </row>
    <row r="6" spans="1:7" ht="15.75" customHeight="1">
      <c r="A6" s="5" t="s">
        <v>517</v>
      </c>
      <c r="B6" s="59">
        <f t="shared" ref="B6:G6" si="0">SUM(B7:B15)</f>
        <v>461254022.41000003</v>
      </c>
      <c r="C6" s="59">
        <f t="shared" si="0"/>
        <v>565404283.31000006</v>
      </c>
      <c r="D6" s="59">
        <f t="shared" si="0"/>
        <v>521667664.04000002</v>
      </c>
      <c r="E6" s="59">
        <f t="shared" si="0"/>
        <v>1022482255.8927302</v>
      </c>
      <c r="F6" s="59">
        <f t="shared" si="0"/>
        <v>854769820.54000008</v>
      </c>
      <c r="G6" s="59">
        <f t="shared" si="0"/>
        <v>657683436.45049465</v>
      </c>
    </row>
    <row r="7" spans="1:7" ht="14.4">
      <c r="A7" s="9" t="s">
        <v>518</v>
      </c>
      <c r="B7" s="54">
        <v>111808624.7</v>
      </c>
      <c r="C7" s="54">
        <v>111229441.90000001</v>
      </c>
      <c r="D7" s="54">
        <v>116303374.3</v>
      </c>
      <c r="E7" s="54">
        <v>125501090.69949999</v>
      </c>
      <c r="F7" s="79">
        <v>124369995.31</v>
      </c>
      <c r="G7" s="61">
        <v>143331718.89999998</v>
      </c>
    </row>
    <row r="8" spans="1:7" ht="15.75" customHeight="1">
      <c r="A8" s="9" t="s">
        <v>519</v>
      </c>
      <c r="B8" s="54">
        <v>43535262.189999998</v>
      </c>
      <c r="C8" s="54">
        <v>55510489.829999998</v>
      </c>
      <c r="D8" s="54">
        <v>57007264.170000002</v>
      </c>
      <c r="E8" s="54">
        <v>56589249.021299995</v>
      </c>
      <c r="F8" s="79">
        <v>38725307.43</v>
      </c>
      <c r="G8" s="61">
        <v>56209076.277297266</v>
      </c>
    </row>
    <row r="9" spans="1:7" ht="14.4">
      <c r="A9" s="9" t="s">
        <v>520</v>
      </c>
      <c r="B9" s="54">
        <v>140658440.19999999</v>
      </c>
      <c r="C9" s="54">
        <v>135702512.19999999</v>
      </c>
      <c r="D9" s="54">
        <v>145244748.90000001</v>
      </c>
      <c r="E9" s="54">
        <v>201353871.6419301</v>
      </c>
      <c r="F9" s="79">
        <v>240636876.28999999</v>
      </c>
      <c r="G9" s="61">
        <v>253110670.90059739</v>
      </c>
    </row>
    <row r="10" spans="1:7" ht="14.4">
      <c r="A10" s="9" t="s">
        <v>521</v>
      </c>
      <c r="B10" s="54">
        <v>736288.91</v>
      </c>
      <c r="C10" s="54">
        <v>1899670</v>
      </c>
      <c r="D10" s="54">
        <v>58465012.109999999</v>
      </c>
      <c r="E10" s="54">
        <v>125023.70999999999</v>
      </c>
      <c r="F10" s="79">
        <v>1030418.1</v>
      </c>
      <c r="G10" s="61">
        <v>1128434.824</v>
      </c>
    </row>
    <row r="11" spans="1:7" ht="14.4">
      <c r="A11" s="9" t="s">
        <v>522</v>
      </c>
      <c r="B11" s="54">
        <v>10990609.57</v>
      </c>
      <c r="C11" s="54">
        <v>24610942.260000002</v>
      </c>
      <c r="D11" s="54">
        <v>26254738.68</v>
      </c>
      <c r="E11" s="54">
        <v>150364249.83999997</v>
      </c>
      <c r="F11" s="79">
        <v>70085132.040000007</v>
      </c>
      <c r="G11" s="61">
        <v>53903535.548600011</v>
      </c>
    </row>
    <row r="12" spans="1:7" ht="14.4">
      <c r="A12" s="9" t="s">
        <v>523</v>
      </c>
      <c r="B12" s="54">
        <v>79998201.540000007</v>
      </c>
      <c r="C12" s="54">
        <v>176525835.40000001</v>
      </c>
      <c r="D12" s="54">
        <v>118387962</v>
      </c>
      <c r="E12" s="54">
        <v>261365885.85999995</v>
      </c>
      <c r="F12" s="79">
        <v>279858321.25</v>
      </c>
      <c r="G12" s="61">
        <v>150000000</v>
      </c>
    </row>
    <row r="13" spans="1:7" ht="14.4">
      <c r="A13" s="49" t="s">
        <v>524</v>
      </c>
      <c r="B13" s="54">
        <v>43556000</v>
      </c>
      <c r="C13" s="54">
        <v>59693431.259999998</v>
      </c>
      <c r="D13" s="54">
        <v>0</v>
      </c>
      <c r="E13" s="54">
        <v>227160109.08000022</v>
      </c>
      <c r="F13" s="79">
        <v>100000000</v>
      </c>
      <c r="G13" s="61">
        <v>0</v>
      </c>
    </row>
    <row r="14" spans="1:7" ht="14.4">
      <c r="A14" s="9" t="s">
        <v>525</v>
      </c>
      <c r="B14" s="54">
        <v>29970595.300000001</v>
      </c>
      <c r="C14" s="54">
        <v>231960.46</v>
      </c>
      <c r="D14" s="54">
        <v>4563.88</v>
      </c>
      <c r="E14" s="54">
        <v>22776.04</v>
      </c>
      <c r="F14" s="79">
        <v>63770.12</v>
      </c>
      <c r="G14" s="61">
        <v>0</v>
      </c>
    </row>
    <row r="15" spans="1:7" ht="14.4">
      <c r="A15" s="9" t="s">
        <v>526</v>
      </c>
      <c r="B15" s="54">
        <v>0</v>
      </c>
      <c r="C15" s="54">
        <v>0</v>
      </c>
      <c r="D15" s="54">
        <v>0</v>
      </c>
      <c r="E15" s="54"/>
      <c r="F15" s="54"/>
      <c r="G15" s="61">
        <v>0</v>
      </c>
    </row>
    <row r="16" spans="1:7" ht="14.4">
      <c r="A16" s="9"/>
      <c r="B16" s="54"/>
      <c r="C16" s="54"/>
      <c r="D16" s="54"/>
      <c r="E16" s="54"/>
      <c r="F16" s="54"/>
      <c r="G16" s="54"/>
    </row>
    <row r="17" spans="1:7" ht="14.4">
      <c r="A17" s="7" t="s">
        <v>527</v>
      </c>
      <c r="B17" s="59">
        <f t="shared" ref="B17:G17" si="1">SUM(B18:B26)</f>
        <v>115518199.3</v>
      </c>
      <c r="C17" s="59">
        <f t="shared" si="1"/>
        <v>97379616.5</v>
      </c>
      <c r="D17" s="59">
        <f t="shared" si="1"/>
        <v>88855851.180000007</v>
      </c>
      <c r="E17" s="59">
        <f t="shared" si="1"/>
        <v>99434871.629999995</v>
      </c>
      <c r="F17" s="59">
        <f t="shared" si="1"/>
        <v>71442532.120000005</v>
      </c>
      <c r="G17" s="59">
        <f t="shared" si="1"/>
        <v>0</v>
      </c>
    </row>
    <row r="18" spans="1:7" ht="14.4">
      <c r="A18" s="9" t="s">
        <v>518</v>
      </c>
      <c r="B18" s="65">
        <v>0</v>
      </c>
      <c r="C18" s="65">
        <v>0</v>
      </c>
      <c r="D18" s="65">
        <v>0</v>
      </c>
      <c r="E18" s="65"/>
      <c r="F18" s="65">
        <v>0</v>
      </c>
      <c r="G18" s="65">
        <v>0</v>
      </c>
    </row>
    <row r="19" spans="1:7" ht="14.4">
      <c r="A19" s="9" t="s">
        <v>519</v>
      </c>
      <c r="B19" s="65">
        <v>0</v>
      </c>
      <c r="C19" s="65">
        <v>4032373.59</v>
      </c>
      <c r="D19" s="65">
        <v>35674.75</v>
      </c>
      <c r="E19" s="65">
        <v>10702.59</v>
      </c>
      <c r="F19" s="80">
        <v>90000</v>
      </c>
      <c r="G19" s="65">
        <v>0</v>
      </c>
    </row>
    <row r="20" spans="1:7" ht="14.4">
      <c r="A20" s="9" t="s">
        <v>520</v>
      </c>
      <c r="B20" s="65">
        <v>0</v>
      </c>
      <c r="C20" s="65">
        <v>0</v>
      </c>
      <c r="D20" s="65">
        <v>0</v>
      </c>
      <c r="E20" s="65">
        <v>11818974.01</v>
      </c>
      <c r="F20" s="80">
        <v>200300</v>
      </c>
      <c r="G20" s="65">
        <v>0</v>
      </c>
    </row>
    <row r="21" spans="1:7" ht="15.75" customHeight="1">
      <c r="A21" s="9" t="s">
        <v>521</v>
      </c>
      <c r="B21" s="65">
        <v>0</v>
      </c>
      <c r="C21" s="65">
        <v>0</v>
      </c>
      <c r="D21" s="65">
        <v>0</v>
      </c>
      <c r="E21" s="65"/>
      <c r="F21" s="65">
        <v>0</v>
      </c>
      <c r="G21" s="65">
        <v>0</v>
      </c>
    </row>
    <row r="22" spans="1:7" ht="15.75" customHeight="1">
      <c r="A22" s="49" t="s">
        <v>522</v>
      </c>
      <c r="B22" s="65">
        <v>0</v>
      </c>
      <c r="C22" s="65">
        <v>3636685.18</v>
      </c>
      <c r="D22" s="65">
        <v>0</v>
      </c>
      <c r="E22" s="65"/>
      <c r="F22" s="81">
        <v>0</v>
      </c>
      <c r="G22" s="65">
        <v>0</v>
      </c>
    </row>
    <row r="23" spans="1:7" ht="15.75" customHeight="1">
      <c r="A23" s="49" t="s">
        <v>523</v>
      </c>
      <c r="B23" s="65">
        <v>115518199.3</v>
      </c>
      <c r="C23" s="65">
        <v>89710557.730000004</v>
      </c>
      <c r="D23" s="65">
        <v>88820176.430000007</v>
      </c>
      <c r="E23" s="65">
        <v>87605195.030000001</v>
      </c>
      <c r="F23" s="80">
        <v>71152232.120000005</v>
      </c>
      <c r="G23" s="65">
        <v>0</v>
      </c>
    </row>
    <row r="24" spans="1:7" ht="15.75" customHeight="1">
      <c r="A24" s="49" t="s">
        <v>524</v>
      </c>
      <c r="B24" s="65">
        <v>0</v>
      </c>
      <c r="C24" s="65">
        <v>0</v>
      </c>
      <c r="D24" s="65">
        <v>0</v>
      </c>
      <c r="E24" s="65"/>
      <c r="F24" s="65">
        <v>0</v>
      </c>
      <c r="G24" s="65">
        <v>0</v>
      </c>
    </row>
    <row r="25" spans="1:7" ht="15.75" customHeight="1">
      <c r="A25" s="49" t="s">
        <v>528</v>
      </c>
      <c r="B25" s="65">
        <v>0</v>
      </c>
      <c r="C25" s="65">
        <v>0</v>
      </c>
      <c r="D25" s="65">
        <v>0</v>
      </c>
      <c r="E25" s="65"/>
      <c r="F25" s="65">
        <v>0</v>
      </c>
      <c r="G25" s="65">
        <v>0</v>
      </c>
    </row>
    <row r="26" spans="1:7" ht="15.75" customHeight="1">
      <c r="A26" s="49" t="s">
        <v>526</v>
      </c>
      <c r="B26" s="65">
        <v>0</v>
      </c>
      <c r="C26" s="65">
        <v>0</v>
      </c>
      <c r="D26" s="65">
        <v>0</v>
      </c>
      <c r="E26" s="65"/>
      <c r="F26" s="65">
        <v>0</v>
      </c>
      <c r="G26" s="65">
        <v>0</v>
      </c>
    </row>
    <row r="27" spans="1:7" ht="15.75" customHeight="1">
      <c r="A27" s="8" t="s">
        <v>502</v>
      </c>
      <c r="B27" s="65"/>
      <c r="C27" s="65"/>
      <c r="D27" s="65"/>
      <c r="E27" s="65"/>
      <c r="F27" s="65"/>
      <c r="G27" s="65"/>
    </row>
    <row r="28" spans="1:7" ht="14.25" customHeight="1">
      <c r="A28" s="7" t="s">
        <v>529</v>
      </c>
      <c r="B28" s="59">
        <f t="shared" ref="B28:G28" si="2">B17+B6</f>
        <v>576772221.71000004</v>
      </c>
      <c r="C28" s="59">
        <f t="shared" si="2"/>
        <v>662783899.81000006</v>
      </c>
      <c r="D28" s="59">
        <f t="shared" si="2"/>
        <v>610523515.22000003</v>
      </c>
      <c r="E28" s="59">
        <f t="shared" si="2"/>
        <v>1121917127.5227304</v>
      </c>
      <c r="F28" s="59">
        <f t="shared" si="2"/>
        <v>926212352.66000009</v>
      </c>
      <c r="G28" s="59">
        <f t="shared" si="2"/>
        <v>657683436.45049465</v>
      </c>
    </row>
    <row r="29" spans="1:7" ht="15.75" customHeight="1">
      <c r="A29" s="15"/>
      <c r="B29" s="15"/>
      <c r="C29" s="15"/>
      <c r="D29" s="15"/>
      <c r="E29" s="15"/>
      <c r="F29" s="15"/>
      <c r="G29" s="15"/>
    </row>
    <row r="30" spans="1:7" ht="15.75" customHeight="1"/>
    <row r="31" spans="1:7" ht="15.75" customHeight="1">
      <c r="A31" s="78" t="s">
        <v>553</v>
      </c>
    </row>
    <row r="32" spans="1:7" ht="15.75" customHeight="1">
      <c r="A32" s="78" t="s">
        <v>554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G1"/>
    <mergeCell ref="A2:G2"/>
    <mergeCell ref="A3:G3"/>
    <mergeCell ref="A4:G4"/>
  </mergeCells>
  <dataValidations count="1">
    <dataValidation type="decimal" allowBlank="1" showErrorMessage="1" sqref="B6:G6 B17:G28">
      <formula1>-1.79769313486231E+100</formula1>
      <formula2>1.79769313486231E+100</formula2>
    </dataValidation>
  </dataValidations>
  <pageMargins left="0.7" right="0.7" top="0.75" bottom="0.75" header="0" footer="0"/>
  <pageSetup scale="46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000"/>
  <sheetViews>
    <sheetView showGridLines="0" workbookViewId="0">
      <selection activeCell="C16" sqref="C16"/>
    </sheetView>
  </sheetViews>
  <sheetFormatPr baseColWidth="10" defaultColWidth="14.44140625" defaultRowHeight="15" customHeight="1"/>
  <cols>
    <col min="1" max="1" width="68.88671875" customWidth="1"/>
    <col min="2" max="2" width="21.88671875" customWidth="1"/>
    <col min="3" max="3" width="19.88671875" customWidth="1"/>
    <col min="4" max="4" width="20.88671875" customWidth="1"/>
    <col min="5" max="5" width="22.33203125" customWidth="1"/>
    <col min="6" max="6" width="22.109375" customWidth="1"/>
    <col min="7" max="26" width="11" customWidth="1"/>
  </cols>
  <sheetData>
    <row r="1" spans="1:6" ht="40.5" customHeight="1">
      <c r="A1" s="118" t="s">
        <v>555</v>
      </c>
      <c r="B1" s="99"/>
      <c r="C1" s="99"/>
      <c r="D1" s="99"/>
      <c r="E1" s="99"/>
      <c r="F1" s="99"/>
    </row>
    <row r="2" spans="1:6" ht="14.4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3"/>
    </row>
    <row r="3" spans="1:6" ht="14.4">
      <c r="A3" s="104" t="s">
        <v>556</v>
      </c>
      <c r="B3" s="105"/>
      <c r="C3" s="105"/>
      <c r="D3" s="105"/>
      <c r="E3" s="105"/>
      <c r="F3" s="106"/>
    </row>
    <row r="4" spans="1:6" ht="28.8">
      <c r="A4" s="67" t="s">
        <v>532</v>
      </c>
      <c r="B4" s="3" t="s">
        <v>557</v>
      </c>
      <c r="C4" s="64" t="s">
        <v>558</v>
      </c>
      <c r="D4" s="64" t="s">
        <v>559</v>
      </c>
      <c r="E4" s="64" t="s">
        <v>560</v>
      </c>
      <c r="F4" s="64" t="s">
        <v>561</v>
      </c>
    </row>
    <row r="5" spans="1:6" ht="15.75" customHeight="1">
      <c r="A5" s="5" t="s">
        <v>562</v>
      </c>
      <c r="B5" s="82"/>
      <c r="C5" s="82"/>
      <c r="D5" s="82"/>
      <c r="E5" s="82"/>
      <c r="F5" s="82"/>
    </row>
    <row r="6" spans="1:6" ht="14.4">
      <c r="A6" s="49" t="s">
        <v>563</v>
      </c>
      <c r="B6" s="127" t="s">
        <v>636</v>
      </c>
      <c r="C6" s="127"/>
      <c r="D6" s="127" t="s">
        <v>636</v>
      </c>
      <c r="E6" s="127" t="s">
        <v>636</v>
      </c>
      <c r="F6" s="127" t="s">
        <v>636</v>
      </c>
    </row>
    <row r="7" spans="1:6" ht="15.75" customHeight="1">
      <c r="A7" s="49" t="s">
        <v>564</v>
      </c>
      <c r="B7" s="127" t="s">
        <v>637</v>
      </c>
      <c r="C7" s="127"/>
      <c r="D7" s="127" t="s">
        <v>637</v>
      </c>
      <c r="E7" s="127" t="s">
        <v>637</v>
      </c>
      <c r="F7" s="127" t="s">
        <v>637</v>
      </c>
    </row>
    <row r="8" spans="1:6" ht="14.4">
      <c r="A8" s="49"/>
      <c r="B8" s="128"/>
      <c r="C8" s="128"/>
      <c r="D8" s="128"/>
      <c r="E8" s="128"/>
      <c r="F8" s="128"/>
    </row>
    <row r="9" spans="1:6" ht="14.4">
      <c r="A9" s="39" t="s">
        <v>565</v>
      </c>
      <c r="B9" s="128"/>
      <c r="C9" s="128"/>
      <c r="D9" s="128"/>
      <c r="E9" s="128"/>
      <c r="F9" s="128"/>
    </row>
    <row r="10" spans="1:6" ht="14.4">
      <c r="A10" s="49" t="s">
        <v>566</v>
      </c>
      <c r="B10" s="128">
        <v>456</v>
      </c>
      <c r="C10" s="127"/>
      <c r="D10" s="128">
        <v>456</v>
      </c>
      <c r="E10" s="128">
        <v>456</v>
      </c>
      <c r="F10" s="128">
        <v>456</v>
      </c>
    </row>
    <row r="11" spans="1:6" ht="14.4">
      <c r="A11" s="49" t="s">
        <v>567</v>
      </c>
      <c r="B11" s="127">
        <v>67</v>
      </c>
      <c r="C11" s="127"/>
      <c r="D11" s="127">
        <v>67</v>
      </c>
      <c r="E11" s="127">
        <v>67</v>
      </c>
      <c r="F11" s="127">
        <v>67</v>
      </c>
    </row>
    <row r="12" spans="1:6" ht="14.4">
      <c r="A12" s="49" t="s">
        <v>568</v>
      </c>
      <c r="B12" s="127">
        <v>19</v>
      </c>
      <c r="C12" s="127"/>
      <c r="D12" s="127">
        <v>19</v>
      </c>
      <c r="E12" s="127">
        <v>19</v>
      </c>
      <c r="F12" s="127">
        <v>19</v>
      </c>
    </row>
    <row r="13" spans="1:6" ht="14.4">
      <c r="A13" s="49" t="s">
        <v>569</v>
      </c>
      <c r="B13" s="127">
        <v>42</v>
      </c>
      <c r="C13" s="127"/>
      <c r="D13" s="127">
        <v>42</v>
      </c>
      <c r="E13" s="127">
        <v>42</v>
      </c>
      <c r="F13" s="127">
        <v>42</v>
      </c>
    </row>
    <row r="14" spans="1:6" ht="14.4">
      <c r="A14" s="49" t="s">
        <v>570</v>
      </c>
      <c r="B14" s="127">
        <v>0</v>
      </c>
      <c r="C14" s="127"/>
      <c r="D14" s="127">
        <v>0</v>
      </c>
      <c r="E14" s="127">
        <v>0</v>
      </c>
      <c r="F14" s="127">
        <v>0</v>
      </c>
    </row>
    <row r="15" spans="1:6" ht="14.4">
      <c r="A15" s="49" t="s">
        <v>567</v>
      </c>
      <c r="B15" s="127">
        <v>0</v>
      </c>
      <c r="C15" s="127"/>
      <c r="D15" s="127">
        <v>0</v>
      </c>
      <c r="E15" s="127">
        <v>0</v>
      </c>
      <c r="F15" s="127">
        <v>0</v>
      </c>
    </row>
    <row r="16" spans="1:6" ht="14.4">
      <c r="A16" s="49" t="s">
        <v>568</v>
      </c>
      <c r="B16" s="127">
        <v>0</v>
      </c>
      <c r="C16" s="127"/>
      <c r="D16" s="127">
        <v>0</v>
      </c>
      <c r="E16" s="127">
        <v>0</v>
      </c>
      <c r="F16" s="127">
        <v>0</v>
      </c>
    </row>
    <row r="17" spans="1:6" ht="14.4">
      <c r="A17" s="49" t="s">
        <v>569</v>
      </c>
      <c r="B17" s="127">
        <v>0</v>
      </c>
      <c r="C17" s="127"/>
      <c r="D17" s="127">
        <v>0</v>
      </c>
      <c r="E17" s="127">
        <v>0</v>
      </c>
      <c r="F17" s="127">
        <v>0</v>
      </c>
    </row>
    <row r="18" spans="1:6" ht="14.4">
      <c r="A18" s="49" t="s">
        <v>571</v>
      </c>
      <c r="B18" s="129"/>
      <c r="C18" s="127"/>
      <c r="D18" s="127"/>
      <c r="E18" s="127"/>
      <c r="F18" s="127"/>
    </row>
    <row r="19" spans="1:6" ht="14.4">
      <c r="A19" s="49" t="s">
        <v>572</v>
      </c>
      <c r="B19" s="130">
        <v>10</v>
      </c>
      <c r="C19" s="127"/>
      <c r="D19" s="130">
        <v>10</v>
      </c>
      <c r="E19" s="130">
        <v>10</v>
      </c>
      <c r="F19" s="130">
        <v>10</v>
      </c>
    </row>
    <row r="20" spans="1:6" ht="14.4">
      <c r="A20" s="49" t="s">
        <v>573</v>
      </c>
      <c r="B20" s="131">
        <v>0</v>
      </c>
      <c r="C20" s="131"/>
      <c r="D20" s="131">
        <v>0</v>
      </c>
      <c r="E20" s="131">
        <v>0</v>
      </c>
      <c r="F20" s="131">
        <v>0</v>
      </c>
    </row>
    <row r="21" spans="1:6" ht="15.75" customHeight="1">
      <c r="A21" s="49" t="s">
        <v>574</v>
      </c>
      <c r="B21" s="131">
        <v>0</v>
      </c>
      <c r="C21" s="131"/>
      <c r="D21" s="131">
        <v>0</v>
      </c>
      <c r="E21" s="131">
        <v>0</v>
      </c>
      <c r="F21" s="131">
        <v>0</v>
      </c>
    </row>
    <row r="22" spans="1:6" ht="15.75" customHeight="1">
      <c r="A22" s="49" t="s">
        <v>575</v>
      </c>
      <c r="B22" s="131">
        <v>0</v>
      </c>
      <c r="C22" s="131"/>
      <c r="D22" s="131">
        <v>0</v>
      </c>
      <c r="E22" s="131">
        <v>0</v>
      </c>
      <c r="F22" s="131">
        <v>0</v>
      </c>
    </row>
    <row r="23" spans="1:6" ht="15.75" customHeight="1">
      <c r="A23" s="49" t="s">
        <v>576</v>
      </c>
      <c r="B23" s="132">
        <v>1.0120000000000001E-2</v>
      </c>
      <c r="C23" s="131"/>
      <c r="D23" s="132">
        <v>1.0120000000000001E-2</v>
      </c>
      <c r="E23" s="132">
        <v>1.0120000000000001E-2</v>
      </c>
      <c r="F23" s="132">
        <v>1.0120000000000001E-2</v>
      </c>
    </row>
    <row r="24" spans="1:6" ht="15.75" customHeight="1">
      <c r="A24" s="49" t="s">
        <v>577</v>
      </c>
      <c r="B24" s="130">
        <v>0</v>
      </c>
      <c r="C24" s="127"/>
      <c r="D24" s="130">
        <v>0</v>
      </c>
      <c r="E24" s="130">
        <v>0</v>
      </c>
      <c r="F24" s="130">
        <v>0</v>
      </c>
    </row>
    <row r="25" spans="1:6" ht="15.75" customHeight="1">
      <c r="A25" s="49" t="s">
        <v>578</v>
      </c>
      <c r="B25" s="130">
        <v>0</v>
      </c>
      <c r="C25" s="127"/>
      <c r="D25" s="130">
        <v>0</v>
      </c>
      <c r="E25" s="130">
        <v>0</v>
      </c>
      <c r="F25" s="130">
        <v>0</v>
      </c>
    </row>
    <row r="26" spans="1:6" ht="15.75" customHeight="1">
      <c r="A26" s="49"/>
      <c r="B26" s="128"/>
      <c r="C26" s="128"/>
      <c r="D26" s="128"/>
      <c r="E26" s="128"/>
      <c r="F26" s="128"/>
    </row>
    <row r="27" spans="1:6" ht="14.25" customHeight="1">
      <c r="A27" s="39" t="s">
        <v>579</v>
      </c>
      <c r="B27" s="128"/>
      <c r="C27" s="128"/>
      <c r="D27" s="128"/>
      <c r="E27" s="128"/>
      <c r="F27" s="128"/>
    </row>
    <row r="28" spans="1:6" ht="15.75" customHeight="1">
      <c r="A28" s="49" t="s">
        <v>580</v>
      </c>
      <c r="B28" s="130">
        <v>0</v>
      </c>
      <c r="C28" s="127"/>
      <c r="D28" s="130">
        <v>0</v>
      </c>
      <c r="E28" s="130">
        <v>0</v>
      </c>
      <c r="F28" s="130">
        <v>0</v>
      </c>
    </row>
    <row r="29" spans="1:6" ht="15.75" customHeight="1">
      <c r="A29" s="70"/>
      <c r="B29" s="128"/>
      <c r="C29" s="128"/>
      <c r="D29" s="128"/>
      <c r="E29" s="128"/>
      <c r="F29" s="128"/>
    </row>
    <row r="30" spans="1:6" ht="15.75" customHeight="1">
      <c r="A30" s="83" t="s">
        <v>581</v>
      </c>
      <c r="B30" s="128"/>
      <c r="C30" s="128"/>
      <c r="D30" s="128"/>
      <c r="E30" s="128"/>
      <c r="F30" s="128"/>
    </row>
    <row r="31" spans="1:6" ht="15.75" customHeight="1">
      <c r="A31" s="50" t="s">
        <v>566</v>
      </c>
      <c r="B31" s="133">
        <v>76948803</v>
      </c>
      <c r="C31" s="127"/>
      <c r="D31" s="133">
        <v>76948803</v>
      </c>
      <c r="E31" s="133">
        <v>76948803</v>
      </c>
      <c r="F31" s="133">
        <v>76948803</v>
      </c>
    </row>
    <row r="32" spans="1:6" ht="15.75" customHeight="1">
      <c r="A32" s="50" t="s">
        <v>570</v>
      </c>
      <c r="B32" s="130">
        <v>0</v>
      </c>
      <c r="C32" s="127"/>
      <c r="D32" s="130">
        <v>0</v>
      </c>
      <c r="E32" s="130">
        <v>0</v>
      </c>
      <c r="F32" s="130">
        <v>0</v>
      </c>
    </row>
    <row r="33" spans="1:6" ht="15.75" customHeight="1">
      <c r="A33" s="50" t="s">
        <v>582</v>
      </c>
      <c r="B33" s="130">
        <v>0</v>
      </c>
      <c r="C33" s="127"/>
      <c r="D33" s="130">
        <v>0</v>
      </c>
      <c r="E33" s="130">
        <v>0</v>
      </c>
      <c r="F33" s="130">
        <v>0</v>
      </c>
    </row>
    <row r="34" spans="1:6" ht="15.75" customHeight="1">
      <c r="A34" s="70"/>
      <c r="B34" s="128"/>
      <c r="C34" s="128"/>
      <c r="D34" s="128"/>
      <c r="E34" s="128"/>
      <c r="F34" s="128"/>
    </row>
    <row r="35" spans="1:6" ht="15.75" customHeight="1">
      <c r="A35" s="83" t="s">
        <v>583</v>
      </c>
      <c r="B35" s="128"/>
      <c r="C35" s="128"/>
      <c r="D35" s="128"/>
      <c r="E35" s="128"/>
      <c r="F35" s="128"/>
    </row>
    <row r="36" spans="1:6" ht="15.75" customHeight="1">
      <c r="A36" s="50" t="s">
        <v>584</v>
      </c>
      <c r="B36" s="130">
        <v>0</v>
      </c>
      <c r="C36" s="127"/>
      <c r="D36" s="130">
        <v>0</v>
      </c>
      <c r="E36" s="130">
        <v>0</v>
      </c>
      <c r="F36" s="130">
        <v>0</v>
      </c>
    </row>
    <row r="37" spans="1:6" ht="15.75" customHeight="1">
      <c r="A37" s="50" t="s">
        <v>585</v>
      </c>
      <c r="B37" s="130">
        <v>0</v>
      </c>
      <c r="C37" s="127"/>
      <c r="D37" s="130">
        <v>0</v>
      </c>
      <c r="E37" s="130">
        <v>0</v>
      </c>
      <c r="F37" s="130">
        <v>0</v>
      </c>
    </row>
    <row r="38" spans="1:6" ht="15.75" customHeight="1">
      <c r="A38" s="50" t="s">
        <v>586</v>
      </c>
      <c r="B38" s="130">
        <v>0</v>
      </c>
      <c r="C38" s="127"/>
      <c r="D38" s="130">
        <v>0</v>
      </c>
      <c r="E38" s="130">
        <v>0</v>
      </c>
      <c r="F38" s="130">
        <v>0</v>
      </c>
    </row>
    <row r="39" spans="1:6" ht="15.75" customHeight="1">
      <c r="A39" s="70"/>
      <c r="B39" s="128"/>
      <c r="C39" s="128"/>
      <c r="D39" s="128"/>
      <c r="E39" s="128"/>
      <c r="F39" s="128"/>
    </row>
    <row r="40" spans="1:6" ht="15.75" customHeight="1">
      <c r="A40" s="83" t="s">
        <v>587</v>
      </c>
      <c r="B40" s="130">
        <v>0</v>
      </c>
      <c r="C40" s="127"/>
      <c r="D40" s="130">
        <v>0</v>
      </c>
      <c r="E40" s="130">
        <v>0</v>
      </c>
      <c r="F40" s="130">
        <v>0</v>
      </c>
    </row>
    <row r="41" spans="1:6" ht="15.75" customHeight="1">
      <c r="A41" s="70"/>
      <c r="B41" s="128"/>
      <c r="C41" s="128"/>
      <c r="D41" s="128"/>
      <c r="E41" s="128"/>
      <c r="F41" s="128"/>
    </row>
    <row r="42" spans="1:6" ht="15.75" customHeight="1">
      <c r="A42" s="83" t="s">
        <v>588</v>
      </c>
      <c r="B42" s="128"/>
      <c r="C42" s="128"/>
      <c r="D42" s="128"/>
      <c r="E42" s="128"/>
      <c r="F42" s="128"/>
    </row>
    <row r="43" spans="1:6" ht="15.75" customHeight="1">
      <c r="A43" s="50" t="s">
        <v>589</v>
      </c>
      <c r="B43" s="130">
        <v>0</v>
      </c>
      <c r="C43" s="127"/>
      <c r="D43" s="130">
        <v>0</v>
      </c>
      <c r="E43" s="130">
        <v>0</v>
      </c>
      <c r="F43" s="130">
        <v>0</v>
      </c>
    </row>
    <row r="44" spans="1:6" ht="15.75" customHeight="1">
      <c r="A44" s="50" t="s">
        <v>590</v>
      </c>
      <c r="B44" s="130">
        <v>0</v>
      </c>
      <c r="C44" s="127"/>
      <c r="D44" s="130">
        <v>0</v>
      </c>
      <c r="E44" s="130">
        <v>0</v>
      </c>
      <c r="F44" s="133">
        <v>61225692.75</v>
      </c>
    </row>
    <row r="45" spans="1:6" ht="15.75" customHeight="1">
      <c r="A45" s="50" t="s">
        <v>591</v>
      </c>
      <c r="B45" s="130">
        <v>0</v>
      </c>
      <c r="C45" s="127"/>
      <c r="D45" s="130">
        <v>0</v>
      </c>
      <c r="E45" s="130">
        <v>0</v>
      </c>
      <c r="F45" s="133">
        <v>117268063.66</v>
      </c>
    </row>
    <row r="46" spans="1:6" ht="15.75" customHeight="1">
      <c r="A46" s="70"/>
      <c r="B46" s="128"/>
      <c r="C46" s="128"/>
      <c r="D46" s="128"/>
      <c r="E46" s="128"/>
      <c r="F46" s="128"/>
    </row>
    <row r="47" spans="1:6" ht="15.75" customHeight="1">
      <c r="A47" s="83" t="s">
        <v>592</v>
      </c>
      <c r="B47" s="128"/>
      <c r="C47" s="128"/>
      <c r="D47" s="128"/>
      <c r="E47" s="128"/>
      <c r="F47" s="128"/>
    </row>
    <row r="48" spans="1:6" ht="15.75" customHeight="1">
      <c r="A48" s="50" t="s">
        <v>590</v>
      </c>
      <c r="B48" s="131">
        <v>0</v>
      </c>
      <c r="C48" s="131"/>
      <c r="D48" s="131">
        <v>0</v>
      </c>
      <c r="E48" s="131">
        <v>0</v>
      </c>
      <c r="F48" s="131">
        <v>0</v>
      </c>
    </row>
    <row r="49" spans="1:6" ht="15.75" customHeight="1">
      <c r="A49" s="50" t="s">
        <v>591</v>
      </c>
      <c r="B49" s="131">
        <v>0</v>
      </c>
      <c r="C49" s="131"/>
      <c r="D49" s="131">
        <v>0</v>
      </c>
      <c r="E49" s="131">
        <v>0</v>
      </c>
      <c r="F49" s="131">
        <v>0</v>
      </c>
    </row>
    <row r="50" spans="1:6" ht="15.75" customHeight="1">
      <c r="A50" s="70"/>
      <c r="B50" s="128"/>
      <c r="C50" s="128"/>
      <c r="D50" s="128"/>
      <c r="E50" s="128"/>
      <c r="F50" s="128"/>
    </row>
    <row r="51" spans="1:6" ht="15.75" customHeight="1">
      <c r="A51" s="83" t="s">
        <v>593</v>
      </c>
      <c r="B51" s="128"/>
      <c r="C51" s="128"/>
      <c r="D51" s="128"/>
      <c r="E51" s="128"/>
      <c r="F51" s="128"/>
    </row>
    <row r="52" spans="1:6" ht="15.75" customHeight="1">
      <c r="A52" s="50" t="s">
        <v>590</v>
      </c>
      <c r="B52" s="130">
        <v>0</v>
      </c>
      <c r="C52" s="127"/>
      <c r="D52" s="130">
        <v>0</v>
      </c>
      <c r="E52" s="130">
        <v>0</v>
      </c>
      <c r="F52" s="130">
        <v>0</v>
      </c>
    </row>
    <row r="53" spans="1:6" ht="15.75" customHeight="1">
      <c r="A53" s="50" t="s">
        <v>591</v>
      </c>
      <c r="B53" s="130">
        <v>0</v>
      </c>
      <c r="C53" s="127"/>
      <c r="D53" s="130">
        <v>0</v>
      </c>
      <c r="E53" s="130">
        <v>0</v>
      </c>
      <c r="F53" s="130">
        <v>0</v>
      </c>
    </row>
    <row r="54" spans="1:6" ht="15.75" customHeight="1">
      <c r="A54" s="50" t="s">
        <v>594</v>
      </c>
      <c r="B54" s="130">
        <v>0</v>
      </c>
      <c r="C54" s="127"/>
      <c r="D54" s="130">
        <v>0</v>
      </c>
      <c r="E54" s="130">
        <v>0</v>
      </c>
      <c r="F54" s="130">
        <v>0</v>
      </c>
    </row>
    <row r="55" spans="1:6" ht="15.75" customHeight="1">
      <c r="A55" s="70"/>
      <c r="B55" s="128"/>
      <c r="C55" s="128"/>
      <c r="D55" s="128"/>
      <c r="E55" s="128"/>
      <c r="F55" s="128"/>
    </row>
    <row r="56" spans="1:6" ht="15.75" customHeight="1">
      <c r="A56" s="83" t="s">
        <v>595</v>
      </c>
      <c r="B56" s="128"/>
      <c r="C56" s="128"/>
      <c r="D56" s="128"/>
      <c r="E56" s="128"/>
      <c r="F56" s="128"/>
    </row>
    <row r="57" spans="1:6" ht="15.75" customHeight="1">
      <c r="A57" s="50" t="s">
        <v>590</v>
      </c>
      <c r="B57" s="130">
        <v>0</v>
      </c>
      <c r="C57" s="127"/>
      <c r="D57" s="130">
        <v>0</v>
      </c>
      <c r="E57" s="130">
        <v>0</v>
      </c>
      <c r="F57" s="133">
        <v>-61225692.75</v>
      </c>
    </row>
    <row r="58" spans="1:6" ht="15.75" customHeight="1">
      <c r="A58" s="50" t="s">
        <v>591</v>
      </c>
      <c r="B58" s="130">
        <v>0</v>
      </c>
      <c r="C58" s="127"/>
      <c r="D58" s="130">
        <v>0</v>
      </c>
      <c r="E58" s="130">
        <v>0</v>
      </c>
      <c r="F58" s="133">
        <v>-117268063.66</v>
      </c>
    </row>
    <row r="59" spans="1:6" ht="15.75" customHeight="1">
      <c r="A59" s="70"/>
      <c r="B59" s="128"/>
      <c r="C59" s="128"/>
      <c r="D59" s="128"/>
      <c r="E59" s="128"/>
      <c r="F59" s="128"/>
    </row>
    <row r="60" spans="1:6" ht="15.75" customHeight="1">
      <c r="A60" s="83" t="s">
        <v>596</v>
      </c>
      <c r="B60" s="128"/>
      <c r="C60" s="128"/>
      <c r="D60" s="128"/>
      <c r="E60" s="128"/>
      <c r="F60" s="128"/>
    </row>
    <row r="61" spans="1:6" ht="15.75" customHeight="1">
      <c r="A61" s="50" t="s">
        <v>597</v>
      </c>
      <c r="B61" s="127">
        <v>2023</v>
      </c>
      <c r="C61" s="127"/>
      <c r="D61" s="127">
        <v>2023</v>
      </c>
      <c r="E61" s="127">
        <v>2023</v>
      </c>
      <c r="F61" s="127">
        <v>2023</v>
      </c>
    </row>
    <row r="62" spans="1:6" ht="15.75" customHeight="1">
      <c r="A62" s="50" t="s">
        <v>598</v>
      </c>
      <c r="B62" s="131">
        <v>0.02</v>
      </c>
      <c r="C62" s="127"/>
      <c r="D62" s="131">
        <v>0.02</v>
      </c>
      <c r="E62" s="131">
        <v>0.02</v>
      </c>
      <c r="F62" s="131">
        <v>0.02</v>
      </c>
    </row>
    <row r="63" spans="1:6" ht="15.75" customHeight="1">
      <c r="A63" s="70"/>
      <c r="B63" s="128"/>
      <c r="C63" s="128"/>
      <c r="D63" s="128"/>
      <c r="E63" s="128"/>
      <c r="F63" s="128"/>
    </row>
    <row r="64" spans="1:6" ht="15.75" customHeight="1">
      <c r="A64" s="83" t="s">
        <v>599</v>
      </c>
      <c r="B64" s="128"/>
      <c r="C64" s="128"/>
      <c r="D64" s="128"/>
      <c r="E64" s="128"/>
      <c r="F64" s="128"/>
    </row>
    <row r="65" spans="1:6" ht="15.75" customHeight="1">
      <c r="A65" s="50" t="s">
        <v>600</v>
      </c>
      <c r="B65" s="127">
        <v>2023</v>
      </c>
      <c r="C65" s="127"/>
      <c r="D65" s="127">
        <v>2023</v>
      </c>
      <c r="E65" s="127">
        <v>2023</v>
      </c>
      <c r="F65" s="127">
        <v>2023</v>
      </c>
    </row>
    <row r="66" spans="1:6" ht="15.75" customHeight="1">
      <c r="A66" s="50" t="s">
        <v>601</v>
      </c>
      <c r="B66" s="127" t="s">
        <v>638</v>
      </c>
      <c r="C66" s="127"/>
      <c r="D66" s="127" t="s">
        <v>638</v>
      </c>
      <c r="E66" s="127" t="s">
        <v>638</v>
      </c>
      <c r="F66" s="127" t="s">
        <v>638</v>
      </c>
    </row>
    <row r="67" spans="1:6" ht="15.75" customHeight="1">
      <c r="A67" s="15"/>
      <c r="B67" s="134" t="s">
        <v>639</v>
      </c>
      <c r="C67" s="134"/>
      <c r="D67" s="134" t="s">
        <v>639</v>
      </c>
      <c r="E67" s="134" t="s">
        <v>639</v>
      </c>
      <c r="F67" s="134" t="s">
        <v>639</v>
      </c>
    </row>
    <row r="68" spans="1:6" ht="15.75" customHeight="1"/>
    <row r="69" spans="1:6" ht="15.75" customHeight="1"/>
    <row r="70" spans="1:6" ht="15.75" customHeight="1"/>
    <row r="71" spans="1:6" ht="15.75" customHeight="1"/>
    <row r="72" spans="1:6" ht="15.75" customHeight="1"/>
    <row r="73" spans="1:6" ht="15.75" customHeight="1"/>
    <row r="74" spans="1:6" ht="15.75" customHeight="1"/>
    <row r="75" spans="1:6" ht="15.75" customHeight="1"/>
    <row r="76" spans="1:6" ht="15.75" customHeight="1"/>
    <row r="77" spans="1:6" ht="15.75" customHeight="1"/>
    <row r="78" spans="1:6" ht="15.75" customHeight="1"/>
    <row r="79" spans="1:6" ht="15.75" customHeight="1"/>
    <row r="80" spans="1: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A2:F2"/>
    <mergeCell ref="A3:F3"/>
  </mergeCells>
  <dataValidations count="15">
    <dataValidation type="decimal" allowBlank="1" showErrorMessage="1" sqref="B5:F5">
      <formula1>-1.79769313486231E+100</formula1>
      <formula2>1.79769313486231E+100</formula2>
    </dataValidation>
    <dataValidation type="decimal" allowBlank="1" showInputMessage="1" showErrorMessage="1" sqref="B14:F14 C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28:F28 B62:F62 B31:F33 B40 B36:F38 B43:F45 B57:F58 B52:F54 D40:F40">
      <formula1>-1.79769313486231E+100</formula1>
      <formula2>1.79769313486231E+100</formula2>
    </dataValidation>
  </dataValidations>
  <pageMargins left="0.7" right="0.7" top="0.75" bottom="0.75" header="0" footer="0"/>
  <pageSetup scale="46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4.44140625" defaultRowHeight="15" customHeight="1"/>
  <cols>
    <col min="1" max="1" width="54.5546875" customWidth="1"/>
    <col min="2" max="3" width="16.44140625" customWidth="1"/>
    <col min="4" max="4" width="16.33203125" customWidth="1"/>
    <col min="5" max="5" width="17" customWidth="1"/>
    <col min="6" max="6" width="14.6640625" customWidth="1"/>
    <col min="7" max="7" width="15.5546875" customWidth="1"/>
    <col min="8" max="26" width="11.5546875" customWidth="1"/>
  </cols>
  <sheetData>
    <row r="1" spans="1:26" ht="14.4">
      <c r="A1" s="123" t="s">
        <v>479</v>
      </c>
      <c r="B1" s="111"/>
      <c r="C1" s="111"/>
      <c r="D1" s="111"/>
      <c r="E1" s="111"/>
      <c r="F1" s="111"/>
      <c r="G1" s="111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4.4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2"/>
      <c r="G2" s="10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4.4">
      <c r="A3" s="104" t="s">
        <v>480</v>
      </c>
      <c r="B3" s="105"/>
      <c r="C3" s="105"/>
      <c r="D3" s="105"/>
      <c r="E3" s="105"/>
      <c r="F3" s="105"/>
      <c r="G3" s="106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4.4">
      <c r="A4" s="104" t="s">
        <v>3</v>
      </c>
      <c r="B4" s="105"/>
      <c r="C4" s="105"/>
      <c r="D4" s="105"/>
      <c r="E4" s="105"/>
      <c r="F4" s="105"/>
      <c r="G4" s="106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4.4">
      <c r="A5" s="104" t="s">
        <v>481</v>
      </c>
      <c r="B5" s="105"/>
      <c r="C5" s="105"/>
      <c r="D5" s="105"/>
      <c r="E5" s="105"/>
      <c r="F5" s="105"/>
      <c r="G5" s="106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4.4">
      <c r="A6" s="113" t="s">
        <v>532</v>
      </c>
      <c r="B6" s="84">
        <v>2022</v>
      </c>
      <c r="C6" s="113">
        <f t="shared" ref="C6:G6" si="0">+B6+1</f>
        <v>2023</v>
      </c>
      <c r="D6" s="113">
        <f t="shared" si="0"/>
        <v>2024</v>
      </c>
      <c r="E6" s="113">
        <f t="shared" si="0"/>
        <v>2025</v>
      </c>
      <c r="F6" s="113">
        <f t="shared" si="0"/>
        <v>2026</v>
      </c>
      <c r="G6" s="113">
        <f t="shared" si="0"/>
        <v>2027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83.25" customHeight="1">
      <c r="A7" s="114"/>
      <c r="B7" s="85" t="s">
        <v>602</v>
      </c>
      <c r="C7" s="114"/>
      <c r="D7" s="114"/>
      <c r="E7" s="114"/>
      <c r="F7" s="114"/>
      <c r="G7" s="114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28.8">
      <c r="A8" s="86" t="s">
        <v>539</v>
      </c>
      <c r="B8" s="87">
        <f t="shared" ref="B8:G8" si="1">SUM(B9:B20)</f>
        <v>0</v>
      </c>
      <c r="C8" s="87">
        <f t="shared" si="1"/>
        <v>0</v>
      </c>
      <c r="D8" s="87">
        <f t="shared" si="1"/>
        <v>0</v>
      </c>
      <c r="E8" s="87">
        <f t="shared" si="1"/>
        <v>0</v>
      </c>
      <c r="F8" s="87">
        <f t="shared" si="1"/>
        <v>0</v>
      </c>
      <c r="G8" s="87">
        <f t="shared" si="1"/>
        <v>0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4.4">
      <c r="A9" s="9" t="s">
        <v>242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4.4">
      <c r="A10" s="9" t="s">
        <v>243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4.4">
      <c r="A11" s="9" t="s">
        <v>244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4.4">
      <c r="A12" s="9" t="s">
        <v>603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4.4">
      <c r="A13" s="9" t="s">
        <v>246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4.4">
      <c r="A14" s="9" t="s">
        <v>247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4.4">
      <c r="A15" s="49" t="s">
        <v>604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4.4">
      <c r="A16" s="49" t="s">
        <v>605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4.4">
      <c r="A17" s="12" t="s">
        <v>606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4.4">
      <c r="A18" s="9" t="s">
        <v>267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4.4">
      <c r="A19" s="9" t="s">
        <v>268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4.4">
      <c r="A20" s="9" t="s">
        <v>607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5.75" customHeight="1">
      <c r="A21" s="8"/>
      <c r="B21" s="8"/>
      <c r="C21" s="8"/>
      <c r="D21" s="8"/>
      <c r="E21" s="8"/>
      <c r="F21" s="8"/>
      <c r="G21" s="8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.75" customHeight="1">
      <c r="A22" s="7" t="s">
        <v>540</v>
      </c>
      <c r="B22" s="46">
        <f t="shared" ref="B22:G22" si="2">SUM(B23:B27)</f>
        <v>0</v>
      </c>
      <c r="C22" s="46">
        <f t="shared" si="2"/>
        <v>0</v>
      </c>
      <c r="D22" s="46">
        <f t="shared" si="2"/>
        <v>0</v>
      </c>
      <c r="E22" s="46">
        <f t="shared" si="2"/>
        <v>0</v>
      </c>
      <c r="F22" s="46">
        <f t="shared" si="2"/>
        <v>0</v>
      </c>
      <c r="G22" s="46">
        <f t="shared" si="2"/>
        <v>0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.75" customHeight="1">
      <c r="A23" s="9" t="s">
        <v>608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5.75" customHeight="1">
      <c r="A24" s="9" t="s">
        <v>609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5.75" customHeight="1">
      <c r="A25" s="9" t="s">
        <v>610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5.75" customHeight="1">
      <c r="A26" s="49" t="s">
        <v>293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5.75" customHeight="1">
      <c r="A27" s="9" t="s">
        <v>294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5.75" customHeight="1">
      <c r="A28" s="8"/>
      <c r="B28" s="8"/>
      <c r="C28" s="8"/>
      <c r="D28" s="8"/>
      <c r="E28" s="8"/>
      <c r="F28" s="8"/>
      <c r="G28" s="8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5.75" customHeight="1">
      <c r="A29" s="7" t="s">
        <v>541</v>
      </c>
      <c r="B29" s="46">
        <f t="shared" ref="B29:G29" si="3">B30</f>
        <v>0</v>
      </c>
      <c r="C29" s="46">
        <f t="shared" si="3"/>
        <v>0</v>
      </c>
      <c r="D29" s="46">
        <f t="shared" si="3"/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5.75" customHeight="1">
      <c r="A30" s="9" t="s">
        <v>297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.75" customHeight="1">
      <c r="A31" s="8"/>
      <c r="B31" s="8"/>
      <c r="C31" s="8"/>
      <c r="D31" s="8"/>
      <c r="E31" s="8"/>
      <c r="F31" s="8"/>
      <c r="G31" s="8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.75" customHeight="1">
      <c r="A32" s="13" t="s">
        <v>611</v>
      </c>
      <c r="B32" s="46">
        <f t="shared" ref="B32:G32" si="4">B29+B22+B8</f>
        <v>0</v>
      </c>
      <c r="C32" s="46">
        <f t="shared" si="4"/>
        <v>0</v>
      </c>
      <c r="D32" s="46">
        <f t="shared" si="4"/>
        <v>0</v>
      </c>
      <c r="E32" s="46">
        <f t="shared" si="4"/>
        <v>0</v>
      </c>
      <c r="F32" s="46">
        <f t="shared" si="4"/>
        <v>0</v>
      </c>
      <c r="G32" s="46">
        <f t="shared" si="4"/>
        <v>0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5.75" customHeight="1">
      <c r="A33" s="8"/>
      <c r="B33" s="8"/>
      <c r="C33" s="8"/>
      <c r="D33" s="8"/>
      <c r="E33" s="8"/>
      <c r="F33" s="8"/>
      <c r="G33" s="8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5.75" customHeight="1">
      <c r="A34" s="7" t="s">
        <v>299</v>
      </c>
      <c r="B34" s="46"/>
      <c r="C34" s="46"/>
      <c r="D34" s="46"/>
      <c r="E34" s="46"/>
      <c r="F34" s="46"/>
      <c r="G34" s="46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45" customHeight="1">
      <c r="A35" s="49" t="s">
        <v>512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45" customHeight="1">
      <c r="A36" s="49" t="s">
        <v>301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5.75" customHeight="1">
      <c r="A37" s="7" t="s">
        <v>612</v>
      </c>
      <c r="B37" s="46">
        <f t="shared" ref="B37:G37" si="5">B36+B35</f>
        <v>0</v>
      </c>
      <c r="C37" s="46">
        <f t="shared" si="5"/>
        <v>0</v>
      </c>
      <c r="D37" s="46">
        <f t="shared" si="5"/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5.75" customHeight="1">
      <c r="A38" s="16"/>
      <c r="B38" s="15"/>
      <c r="C38" s="15"/>
      <c r="D38" s="15"/>
      <c r="E38" s="15"/>
      <c r="F38" s="15"/>
      <c r="G38" s="15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5.7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5.7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5.7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5.7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5.7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5.7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5.7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5.7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5.7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5.7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5.7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5.7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5.7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5.7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5.7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5.7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5.7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5.7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5.7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5.7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5.7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5.7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5.7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5.7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5.7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5.7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5.7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5.7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5.7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5.7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5.7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5.7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5.7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5.7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5.7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5.7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5.7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5.7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5.7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5.7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5.7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5.7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5.7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5.7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5.7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5.7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5.7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5.7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5.7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5.7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5.7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5.7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5.7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5.7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5.7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5.7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5.7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5.7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5.7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5.7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5.7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5.7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5.7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5.7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5.7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5.7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5.7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5.7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5.7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5.7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5.7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5.7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5.7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5.7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5.7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5.7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5.7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5.7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5.7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5.7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5.7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5.7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5.7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5.7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5.7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5.7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5.7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5.7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5.7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5.7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5.7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5.7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5.7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5.7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5.7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5.7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5.7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5.7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5.7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5.7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5.7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5.7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5.7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5.7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5.7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5.7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5.7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5.7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5.7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5.7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5.7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5.7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5.7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5.7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5.7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5.7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5.7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5.7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5.7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5.7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5.7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5.7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5.7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5.7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5.7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5.7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5.7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5.7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5.7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5.7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5.7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5.7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5.7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5.7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5.7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5.7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5.7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5.7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5.7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5.7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5.7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5.7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5.7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5.7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5.7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5.7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5.7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5.7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5.7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5.7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5.7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5.7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5.7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5.7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5.7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5.7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5.7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5.7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5.7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5.7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5.7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5.7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5.7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5.7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5.7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5.7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5.7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5.7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5.7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5.7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5.7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5.7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5.7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5.7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5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5.7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5.7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5.7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5.7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5.7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5.7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5.7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5.7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5.7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5.7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5.7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5.7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5.7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5.7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5.7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5.7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5.7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5.7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5.7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5.7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5.7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5.7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5.7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5.7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5.7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5.7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5.7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5.7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5.7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5.7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5.7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5.7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5.7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5.7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5.7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5.7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5.7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5.7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5.7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5.7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5.7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5.7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5.7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5.7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5.7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5.7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5.7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5.7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5.7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5.7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5.7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5.7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5.7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5.7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5.7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5.7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5.7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5.7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5.7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5.7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5.7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5.7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5.7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5.7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5.7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5.7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5.7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5.7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5.7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5.7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5.7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5.7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5.7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5.7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5.7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5.7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5.7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5.7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5.7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5.7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5.7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5.7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5.7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5.7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5.7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5.7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5.7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5.7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5.7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5.7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5.7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5.75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5.75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5.75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5.75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5.75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5.75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5.75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5.75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5.75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5.75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5.75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5.75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5.75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5.75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5.75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5.75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5.75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5.75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5.75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5.75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5.75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5.75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5.75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5.75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5.75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5.75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5.75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5.75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5.75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5.75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5.75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5.75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5.75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5.75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5.75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5.75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5.75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5.75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5.75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5.75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5.75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5.75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5.75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5.75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5.75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5.75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5.75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5.75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5.75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5.75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5.75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5.75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5.75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5.75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5.75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5.75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5.75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5.75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5.75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5.75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5.75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5.75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5.75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5.75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5.75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5.75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5.75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5.75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5.75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5.75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5.75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5.75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5.75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5.75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5.75" customHeight="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11">
    <mergeCell ref="D6:D7"/>
    <mergeCell ref="E6:E7"/>
    <mergeCell ref="F6:F7"/>
    <mergeCell ref="G6:G7"/>
    <mergeCell ref="A1:G1"/>
    <mergeCell ref="A2:G2"/>
    <mergeCell ref="A3:G3"/>
    <mergeCell ref="A4:G4"/>
    <mergeCell ref="A5:G5"/>
    <mergeCell ref="A6:A7"/>
    <mergeCell ref="C6:C7"/>
  </mergeCells>
  <dataValidations count="1">
    <dataValidation type="decimal" allowBlank="1" showErrorMessage="1" sqref="B8:G37">
      <formula1>-1.79769313486231E+100</formula1>
      <formula2>1.79769313486231E+100</formula2>
    </dataValidation>
  </dataValidations>
  <pageMargins left="0.70866141732283472" right="0" top="0.74803149606299213" bottom="0.74803149606299213" header="0" footer="0"/>
  <pageSetup scale="65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showGridLines="0" workbookViewId="0"/>
  </sheetViews>
  <sheetFormatPr baseColWidth="10" defaultColWidth="14.44140625" defaultRowHeight="15" customHeight="1"/>
  <cols>
    <col min="1" max="1" width="70.33203125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8" max="26" width="11.44140625" customWidth="1"/>
  </cols>
  <sheetData>
    <row r="1" spans="1:7" ht="14.4">
      <c r="A1" s="123" t="s">
        <v>514</v>
      </c>
      <c r="B1" s="111"/>
      <c r="C1" s="111"/>
      <c r="D1" s="111"/>
      <c r="E1" s="111"/>
      <c r="F1" s="111"/>
      <c r="G1" s="111"/>
    </row>
    <row r="2" spans="1:7" ht="14.4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2"/>
      <c r="G2" s="103"/>
    </row>
    <row r="3" spans="1:7" ht="14.4">
      <c r="A3" s="104" t="s">
        <v>515</v>
      </c>
      <c r="B3" s="105"/>
      <c r="C3" s="105"/>
      <c r="D3" s="105"/>
      <c r="E3" s="105"/>
      <c r="F3" s="105"/>
      <c r="G3" s="106"/>
    </row>
    <row r="4" spans="1:7" ht="14.4">
      <c r="A4" s="104" t="s">
        <v>3</v>
      </c>
      <c r="B4" s="105"/>
      <c r="C4" s="105"/>
      <c r="D4" s="105"/>
      <c r="E4" s="105"/>
      <c r="F4" s="105"/>
      <c r="G4" s="106"/>
    </row>
    <row r="5" spans="1:7" ht="14.4">
      <c r="A5" s="104" t="s">
        <v>481</v>
      </c>
      <c r="B5" s="105"/>
      <c r="C5" s="105"/>
      <c r="D5" s="105"/>
      <c r="E5" s="105"/>
      <c r="F5" s="105"/>
      <c r="G5" s="106"/>
    </row>
    <row r="6" spans="1:7" ht="14.4">
      <c r="A6" s="124" t="s">
        <v>613</v>
      </c>
      <c r="B6" s="84">
        <v>2022</v>
      </c>
      <c r="C6" s="113">
        <f t="shared" ref="C6:G6" si="0">+B6+1</f>
        <v>2023</v>
      </c>
      <c r="D6" s="113">
        <f t="shared" si="0"/>
        <v>2024</v>
      </c>
      <c r="E6" s="113">
        <f t="shared" si="0"/>
        <v>2025</v>
      </c>
      <c r="F6" s="113">
        <f t="shared" si="0"/>
        <v>2026</v>
      </c>
      <c r="G6" s="113">
        <f t="shared" si="0"/>
        <v>2027</v>
      </c>
    </row>
    <row r="7" spans="1:7" ht="57.75" customHeight="1">
      <c r="A7" s="114"/>
      <c r="B7" s="85" t="s">
        <v>602</v>
      </c>
      <c r="C7" s="114"/>
      <c r="D7" s="114"/>
      <c r="E7" s="114"/>
      <c r="F7" s="114"/>
      <c r="G7" s="114"/>
    </row>
    <row r="8" spans="1:7" ht="14.4">
      <c r="A8" s="5" t="s">
        <v>517</v>
      </c>
      <c r="B8" s="88">
        <f t="shared" ref="B8:G8" si="1">SUM(B9:B17)</f>
        <v>0</v>
      </c>
      <c r="C8" s="88">
        <f t="shared" si="1"/>
        <v>0</v>
      </c>
      <c r="D8" s="88">
        <f t="shared" si="1"/>
        <v>0</v>
      </c>
      <c r="E8" s="88">
        <f t="shared" si="1"/>
        <v>0</v>
      </c>
      <c r="F8" s="88">
        <f t="shared" si="1"/>
        <v>0</v>
      </c>
      <c r="G8" s="88">
        <f t="shared" si="1"/>
        <v>0</v>
      </c>
    </row>
    <row r="9" spans="1:7" ht="14.4">
      <c r="A9" s="9" t="s">
        <v>614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ht="14.4">
      <c r="A10" s="9" t="s">
        <v>615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ht="14.4">
      <c r="A11" s="9" t="s">
        <v>520</v>
      </c>
      <c r="B11" s="8">
        <v>0</v>
      </c>
      <c r="C11" s="8"/>
      <c r="D11" s="8">
        <v>0</v>
      </c>
      <c r="E11" s="8">
        <v>0</v>
      </c>
      <c r="F11" s="8">
        <v>0</v>
      </c>
      <c r="G11" s="8">
        <v>0</v>
      </c>
    </row>
    <row r="12" spans="1:7" ht="14.4">
      <c r="A12" s="49" t="s">
        <v>521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ht="14.4">
      <c r="A13" s="49" t="s">
        <v>616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14.4">
      <c r="A14" s="9" t="s">
        <v>523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4">
      <c r="A15" s="49" t="s">
        <v>524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4">
      <c r="A16" s="9" t="s">
        <v>525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ht="14.4">
      <c r="A17" s="9" t="s">
        <v>526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ht="14.4">
      <c r="A18" s="14"/>
      <c r="B18" s="8"/>
      <c r="C18" s="8"/>
      <c r="D18" s="8"/>
      <c r="E18" s="8"/>
      <c r="F18" s="8"/>
      <c r="G18" s="8"/>
    </row>
    <row r="19" spans="1:7" ht="14.4">
      <c r="A19" s="7" t="s">
        <v>527</v>
      </c>
      <c r="B19" s="46">
        <f t="shared" ref="B19:G19" si="2">SUM(B20:B28)</f>
        <v>0</v>
      </c>
      <c r="C19" s="46">
        <f t="shared" si="2"/>
        <v>0</v>
      </c>
      <c r="D19" s="46">
        <f t="shared" si="2"/>
        <v>0</v>
      </c>
      <c r="E19" s="46">
        <f t="shared" si="2"/>
        <v>0</v>
      </c>
      <c r="F19" s="46">
        <f t="shared" si="2"/>
        <v>0</v>
      </c>
      <c r="G19" s="46">
        <f t="shared" si="2"/>
        <v>0</v>
      </c>
    </row>
    <row r="20" spans="1:7" ht="14.4">
      <c r="A20" s="9" t="s">
        <v>614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15.75" customHeight="1">
      <c r="A21" s="9" t="s">
        <v>615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>
      <c r="A22" s="9" t="s">
        <v>520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>
      <c r="A23" s="49" t="s">
        <v>521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5.75" customHeight="1">
      <c r="A24" s="49" t="s">
        <v>616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>
      <c r="A25" s="49" t="s">
        <v>523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>
      <c r="A26" s="49" t="s">
        <v>524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5.75" customHeight="1">
      <c r="A27" s="9" t="s">
        <v>528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ht="15.75" customHeight="1">
      <c r="A28" s="9" t="s">
        <v>526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</row>
    <row r="29" spans="1:7" ht="15.75" customHeight="1">
      <c r="A29" s="8"/>
      <c r="B29" s="8"/>
      <c r="C29" s="8"/>
      <c r="D29" s="8"/>
      <c r="E29" s="8"/>
      <c r="F29" s="8"/>
      <c r="G29" s="8"/>
    </row>
    <row r="30" spans="1:7" ht="15.75" customHeight="1">
      <c r="A30" s="7" t="s">
        <v>529</v>
      </c>
      <c r="B30" s="89">
        <f t="shared" ref="B30:G30" si="3">B8+B19</f>
        <v>0</v>
      </c>
      <c r="C30" s="89">
        <f t="shared" si="3"/>
        <v>0</v>
      </c>
      <c r="D30" s="89">
        <f t="shared" si="3"/>
        <v>0</v>
      </c>
      <c r="E30" s="89">
        <f t="shared" si="3"/>
        <v>0</v>
      </c>
      <c r="F30" s="89">
        <f t="shared" si="3"/>
        <v>0</v>
      </c>
      <c r="G30" s="89">
        <f t="shared" si="3"/>
        <v>0</v>
      </c>
    </row>
    <row r="31" spans="1:7" ht="15.75" customHeight="1">
      <c r="A31" s="16"/>
      <c r="B31" s="16"/>
      <c r="C31" s="16"/>
      <c r="D31" s="16"/>
      <c r="E31" s="16"/>
      <c r="F31" s="16"/>
      <c r="G31" s="16"/>
    </row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D6:D7"/>
    <mergeCell ref="E6:E7"/>
    <mergeCell ref="F6:F7"/>
    <mergeCell ref="G6:G7"/>
    <mergeCell ref="A1:G1"/>
    <mergeCell ref="A2:G2"/>
    <mergeCell ref="A3:G3"/>
    <mergeCell ref="A4:G4"/>
    <mergeCell ref="A5:G5"/>
    <mergeCell ref="A6:A7"/>
    <mergeCell ref="C6:C7"/>
  </mergeCells>
  <dataValidations count="1">
    <dataValidation type="decimal" allowBlank="1" showErrorMessage="1" sqref="B8:G30">
      <formula1>-1.79769313486231E+100</formula1>
      <formula2>1.79769313486231E+100</formula2>
    </dataValidation>
  </dataValidations>
  <pageMargins left="0.70866141732283472" right="0" top="1.1417322834645669" bottom="0.74803149606299213" header="0" footer="0"/>
  <pageSetup scale="7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showGridLines="0" workbookViewId="0"/>
  </sheetViews>
  <sheetFormatPr baseColWidth="10" defaultColWidth="14.44140625" defaultRowHeight="15" customHeight="1"/>
  <cols>
    <col min="1" max="1" width="84.5546875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8" max="26" width="11.44140625" customWidth="1"/>
  </cols>
  <sheetData>
    <row r="1" spans="1:7" ht="14.4">
      <c r="A1" s="123" t="s">
        <v>530</v>
      </c>
      <c r="B1" s="111"/>
      <c r="C1" s="111"/>
      <c r="D1" s="111"/>
      <c r="E1" s="111"/>
      <c r="F1" s="111"/>
      <c r="G1" s="111"/>
    </row>
    <row r="2" spans="1:7" ht="14.4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2"/>
      <c r="G2" s="103"/>
    </row>
    <row r="3" spans="1:7" ht="14.4">
      <c r="A3" s="104" t="s">
        <v>531</v>
      </c>
      <c r="B3" s="105"/>
      <c r="C3" s="105"/>
      <c r="D3" s="105"/>
      <c r="E3" s="105"/>
      <c r="F3" s="105"/>
      <c r="G3" s="106"/>
    </row>
    <row r="4" spans="1:7" ht="14.4">
      <c r="A4" s="107" t="s">
        <v>3</v>
      </c>
      <c r="B4" s="108"/>
      <c r="C4" s="108"/>
      <c r="D4" s="108"/>
      <c r="E4" s="108"/>
      <c r="F4" s="108"/>
      <c r="G4" s="109"/>
    </row>
    <row r="5" spans="1:7" ht="14.4">
      <c r="A5" s="119" t="s">
        <v>532</v>
      </c>
      <c r="B5" s="119">
        <v>2017</v>
      </c>
      <c r="C5" s="119">
        <f t="shared" ref="C5:G5" si="0">+B5+1</f>
        <v>2018</v>
      </c>
      <c r="D5" s="119">
        <f t="shared" si="0"/>
        <v>2019</v>
      </c>
      <c r="E5" s="119">
        <f t="shared" si="0"/>
        <v>2020</v>
      </c>
      <c r="F5" s="119">
        <f t="shared" si="0"/>
        <v>2021</v>
      </c>
      <c r="G5" s="84">
        <f t="shared" si="0"/>
        <v>2022</v>
      </c>
    </row>
    <row r="6" spans="1:7" ht="30.6">
      <c r="A6" s="114"/>
      <c r="B6" s="114"/>
      <c r="C6" s="114"/>
      <c r="D6" s="114"/>
      <c r="E6" s="114"/>
      <c r="F6" s="114"/>
      <c r="G6" s="85" t="s">
        <v>617</v>
      </c>
    </row>
    <row r="7" spans="1:7" ht="14.4">
      <c r="A7" s="5" t="s">
        <v>539</v>
      </c>
      <c r="B7" s="88">
        <f>SUM(B9:B19)</f>
        <v>0</v>
      </c>
      <c r="C7" s="88">
        <f t="shared" ref="C7:G7" si="1">SUM(C8:C19)</f>
        <v>0</v>
      </c>
      <c r="D7" s="88">
        <f t="shared" si="1"/>
        <v>0</v>
      </c>
      <c r="E7" s="88">
        <f t="shared" si="1"/>
        <v>0</v>
      </c>
      <c r="F7" s="88">
        <f t="shared" si="1"/>
        <v>0</v>
      </c>
      <c r="G7" s="88">
        <f t="shared" si="1"/>
        <v>0</v>
      </c>
    </row>
    <row r="8" spans="1:7" ht="14.4">
      <c r="A8" s="9" t="s">
        <v>618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ht="14.4">
      <c r="A9" s="9" t="s">
        <v>619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ht="14.4">
      <c r="A10" s="9" t="s">
        <v>492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ht="14.4">
      <c r="A11" s="9" t="s">
        <v>493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ht="14.4">
      <c r="A12" s="9" t="s">
        <v>620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ht="14.4">
      <c r="A13" s="9" t="s">
        <v>621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30" customHeight="1">
      <c r="A14" s="49" t="s">
        <v>496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4">
      <c r="A15" s="9" t="s">
        <v>497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4">
      <c r="A16" s="12" t="s">
        <v>622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ht="14.4">
      <c r="A17" s="9" t="s">
        <v>499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ht="14.4">
      <c r="A18" s="9" t="s">
        <v>623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ht="14.4">
      <c r="A19" s="9" t="s">
        <v>624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4.4">
      <c r="A20" s="8"/>
      <c r="B20" s="8"/>
      <c r="C20" s="8"/>
      <c r="D20" s="8"/>
      <c r="E20" s="8"/>
      <c r="F20" s="8"/>
      <c r="G20" s="8"/>
    </row>
    <row r="21" spans="1:7" ht="15.75" customHeight="1">
      <c r="A21" s="7" t="s">
        <v>540</v>
      </c>
      <c r="B21" s="46">
        <f t="shared" ref="B21:G21" si="2">SUM(B22:B26)</f>
        <v>0</v>
      </c>
      <c r="C21" s="46">
        <f t="shared" si="2"/>
        <v>0</v>
      </c>
      <c r="D21" s="46">
        <f t="shared" si="2"/>
        <v>0</v>
      </c>
      <c r="E21" s="46">
        <f t="shared" si="2"/>
        <v>0</v>
      </c>
      <c r="F21" s="46">
        <f t="shared" si="2"/>
        <v>0</v>
      </c>
      <c r="G21" s="46">
        <f t="shared" si="2"/>
        <v>0</v>
      </c>
    </row>
    <row r="22" spans="1:7" ht="15.75" customHeight="1">
      <c r="A22" s="9" t="s">
        <v>625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>
      <c r="A23" s="9" t="s">
        <v>626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5.75" customHeight="1">
      <c r="A24" s="9" t="s">
        <v>506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45" customHeight="1">
      <c r="A25" s="49" t="s">
        <v>507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>
      <c r="A26" s="9" t="s">
        <v>627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5.75" customHeight="1">
      <c r="A27" s="8"/>
      <c r="B27" s="8"/>
      <c r="C27" s="8"/>
      <c r="D27" s="8"/>
      <c r="E27" s="8"/>
      <c r="F27" s="8"/>
      <c r="G27" s="8"/>
    </row>
    <row r="28" spans="1:7" ht="15.75" customHeight="1">
      <c r="A28" s="7" t="s">
        <v>541</v>
      </c>
      <c r="B28" s="46">
        <f t="shared" ref="B28:G28" si="3">B29</f>
        <v>0</v>
      </c>
      <c r="C28" s="46">
        <f t="shared" si="3"/>
        <v>0</v>
      </c>
      <c r="D28" s="46">
        <f t="shared" si="3"/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</row>
    <row r="29" spans="1:7" ht="15.75" customHeight="1">
      <c r="A29" s="9" t="s">
        <v>297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</row>
    <row r="30" spans="1:7" ht="15.75" customHeight="1">
      <c r="A30" s="8"/>
      <c r="B30" s="8"/>
      <c r="C30" s="8"/>
      <c r="D30" s="8"/>
      <c r="E30" s="8"/>
      <c r="F30" s="8"/>
      <c r="G30" s="8"/>
    </row>
    <row r="31" spans="1:7" ht="15.75" customHeight="1">
      <c r="A31" s="7" t="s">
        <v>542</v>
      </c>
      <c r="B31" s="89">
        <f t="shared" ref="B31:G31" si="4">B7+B21+B28</f>
        <v>0</v>
      </c>
      <c r="C31" s="89">
        <f t="shared" si="4"/>
        <v>0</v>
      </c>
      <c r="D31" s="89">
        <f t="shared" si="4"/>
        <v>0</v>
      </c>
      <c r="E31" s="89">
        <f t="shared" si="4"/>
        <v>0</v>
      </c>
      <c r="F31" s="89">
        <f t="shared" si="4"/>
        <v>0</v>
      </c>
      <c r="G31" s="89">
        <f t="shared" si="4"/>
        <v>0</v>
      </c>
    </row>
    <row r="32" spans="1:7" ht="15.75" customHeight="1">
      <c r="A32" s="8"/>
      <c r="B32" s="8"/>
      <c r="C32" s="8"/>
      <c r="D32" s="8"/>
      <c r="E32" s="8"/>
      <c r="F32" s="8"/>
      <c r="G32" s="8"/>
    </row>
    <row r="33" spans="1:7" ht="15.75" customHeight="1">
      <c r="A33" s="7" t="s">
        <v>299</v>
      </c>
      <c r="B33" s="46"/>
      <c r="C33" s="46"/>
      <c r="D33" s="46"/>
      <c r="E33" s="46"/>
      <c r="F33" s="46"/>
      <c r="G33" s="46"/>
    </row>
    <row r="34" spans="1:7" ht="45" customHeight="1">
      <c r="A34" s="49" t="s">
        <v>512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ht="45" customHeight="1">
      <c r="A35" s="49" t="s">
        <v>628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</row>
    <row r="36" spans="1:7" ht="15.75" customHeight="1">
      <c r="A36" s="7" t="s">
        <v>513</v>
      </c>
      <c r="B36" s="46">
        <f t="shared" ref="B36:G36" si="5">B34+B35</f>
        <v>0</v>
      </c>
      <c r="C36" s="46">
        <f t="shared" si="5"/>
        <v>0</v>
      </c>
      <c r="D36" s="46">
        <f t="shared" si="5"/>
        <v>0</v>
      </c>
      <c r="E36" s="46">
        <f t="shared" si="5"/>
        <v>0</v>
      </c>
      <c r="F36" s="46">
        <f t="shared" si="5"/>
        <v>0</v>
      </c>
      <c r="G36" s="46">
        <f t="shared" si="5"/>
        <v>0</v>
      </c>
    </row>
    <row r="37" spans="1:7" ht="5.25" customHeight="1">
      <c r="A37" s="16"/>
      <c r="B37" s="15"/>
      <c r="C37" s="15"/>
      <c r="D37" s="15"/>
      <c r="E37" s="15"/>
      <c r="F37" s="15"/>
      <c r="G37" s="15"/>
    </row>
    <row r="38" spans="1:7" ht="15.75" customHeight="1">
      <c r="A38" s="29"/>
    </row>
    <row r="39" spans="1:7" ht="15.75" customHeight="1">
      <c r="A39" s="110" t="s">
        <v>629</v>
      </c>
      <c r="B39" s="111"/>
      <c r="C39" s="111"/>
      <c r="D39" s="111"/>
      <c r="E39" s="111"/>
      <c r="F39" s="111"/>
      <c r="G39" s="111"/>
    </row>
    <row r="40" spans="1:7" ht="15.75" customHeight="1">
      <c r="A40" s="110" t="s">
        <v>630</v>
      </c>
      <c r="B40" s="111"/>
      <c r="C40" s="111"/>
      <c r="D40" s="111"/>
      <c r="E40" s="111"/>
      <c r="F40" s="111"/>
      <c r="G40" s="111"/>
    </row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39:G39"/>
    <mergeCell ref="A40:G4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1">
    <dataValidation type="decimal" allowBlank="1" showErrorMessage="1" sqref="B7:G36">
      <formula1>-1.79769313486231E+100</formula1>
      <formula2>1.79769313486231E+100</formula2>
    </dataValidation>
  </dataValidations>
  <pageMargins left="0.70866141732283472" right="0" top="0.94488188976377963" bottom="0.74803149606299213" header="0" footer="0"/>
  <pageSetup scale="7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showGridLines="0" workbookViewId="0"/>
  </sheetViews>
  <sheetFormatPr baseColWidth="10" defaultColWidth="14.44140625" defaultRowHeight="15" customHeight="1"/>
  <cols>
    <col min="1" max="1" width="62.88671875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8" max="26" width="11.44140625" customWidth="1"/>
  </cols>
  <sheetData>
    <row r="1" spans="1:7" ht="14.4">
      <c r="A1" s="123" t="s">
        <v>545</v>
      </c>
      <c r="B1" s="111"/>
      <c r="C1" s="111"/>
      <c r="D1" s="111"/>
      <c r="E1" s="111"/>
      <c r="F1" s="111"/>
      <c r="G1" s="111"/>
    </row>
    <row r="2" spans="1:7" ht="14.4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2"/>
      <c r="G2" s="103"/>
    </row>
    <row r="3" spans="1:7" ht="14.4">
      <c r="A3" s="104" t="s">
        <v>546</v>
      </c>
      <c r="B3" s="105"/>
      <c r="C3" s="105"/>
      <c r="D3" s="105"/>
      <c r="E3" s="105"/>
      <c r="F3" s="105"/>
      <c r="G3" s="106"/>
    </row>
    <row r="4" spans="1:7" ht="14.4">
      <c r="A4" s="107" t="s">
        <v>3</v>
      </c>
      <c r="B4" s="108"/>
      <c r="C4" s="108"/>
      <c r="D4" s="108"/>
      <c r="E4" s="108"/>
      <c r="F4" s="108"/>
      <c r="G4" s="109"/>
    </row>
    <row r="5" spans="1:7" ht="14.4">
      <c r="A5" s="125" t="s">
        <v>613</v>
      </c>
      <c r="B5" s="119">
        <v>2017</v>
      </c>
      <c r="C5" s="119">
        <f t="shared" ref="C5:F5" si="0">+B5+1</f>
        <v>2018</v>
      </c>
      <c r="D5" s="119">
        <f t="shared" si="0"/>
        <v>2019</v>
      </c>
      <c r="E5" s="119">
        <f t="shared" si="0"/>
        <v>2020</v>
      </c>
      <c r="F5" s="119">
        <f t="shared" si="0"/>
        <v>2021</v>
      </c>
      <c r="G5" s="84">
        <v>2022</v>
      </c>
    </row>
    <row r="6" spans="1:7" ht="48.75" customHeight="1">
      <c r="A6" s="114"/>
      <c r="B6" s="114"/>
      <c r="C6" s="114"/>
      <c r="D6" s="114"/>
      <c r="E6" s="114"/>
      <c r="F6" s="114"/>
      <c r="G6" s="85" t="s">
        <v>631</v>
      </c>
    </row>
    <row r="7" spans="1:7" ht="14.4">
      <c r="A7" s="5" t="s">
        <v>517</v>
      </c>
      <c r="B7" s="88">
        <f t="shared" ref="B7:G7" si="1">SUM(B8:B16)</f>
        <v>0</v>
      </c>
      <c r="C7" s="88">
        <f t="shared" si="1"/>
        <v>0</v>
      </c>
      <c r="D7" s="88">
        <f t="shared" si="1"/>
        <v>0</v>
      </c>
      <c r="E7" s="88">
        <f t="shared" si="1"/>
        <v>0</v>
      </c>
      <c r="F7" s="88">
        <f t="shared" si="1"/>
        <v>0</v>
      </c>
      <c r="G7" s="88">
        <f t="shared" si="1"/>
        <v>0</v>
      </c>
    </row>
    <row r="8" spans="1:7" ht="14.4">
      <c r="A8" s="9" t="s">
        <v>614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ht="14.4">
      <c r="A9" s="9" t="s">
        <v>615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ht="14.4">
      <c r="A10" s="9" t="s">
        <v>520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ht="30" customHeight="1">
      <c r="A11" s="49" t="s">
        <v>521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ht="30" customHeight="1">
      <c r="A12" s="49" t="s">
        <v>616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ht="14.4">
      <c r="A13" s="9" t="s">
        <v>523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30" customHeight="1">
      <c r="A14" s="49" t="s">
        <v>524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4">
      <c r="A15" s="9" t="s">
        <v>525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4">
      <c r="A16" s="9" t="s">
        <v>526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ht="14.4">
      <c r="A17" s="8"/>
      <c r="B17" s="8"/>
      <c r="C17" s="8"/>
      <c r="D17" s="8"/>
      <c r="E17" s="8"/>
      <c r="F17" s="8"/>
      <c r="G17" s="8"/>
    </row>
    <row r="18" spans="1:7" ht="14.4">
      <c r="A18" s="7" t="s">
        <v>527</v>
      </c>
      <c r="B18" s="46">
        <f t="shared" ref="B18:G18" si="2">SUM(B19:B27)</f>
        <v>0</v>
      </c>
      <c r="C18" s="46">
        <f t="shared" si="2"/>
        <v>0</v>
      </c>
      <c r="D18" s="46">
        <f t="shared" si="2"/>
        <v>0</v>
      </c>
      <c r="E18" s="46">
        <f t="shared" si="2"/>
        <v>0</v>
      </c>
      <c r="F18" s="46">
        <f t="shared" si="2"/>
        <v>0</v>
      </c>
      <c r="G18" s="46">
        <f t="shared" si="2"/>
        <v>0</v>
      </c>
    </row>
    <row r="19" spans="1:7" ht="14.4">
      <c r="A19" s="9" t="s">
        <v>614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4.4">
      <c r="A20" s="9" t="s">
        <v>615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15.75" customHeight="1">
      <c r="A21" s="9" t="s">
        <v>520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30" customHeight="1">
      <c r="A22" s="49" t="s">
        <v>521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>
      <c r="A23" s="9" t="s">
        <v>616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5.75" customHeight="1">
      <c r="A24" s="9" t="s">
        <v>523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>
      <c r="A25" s="9" t="s">
        <v>524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>
      <c r="A26" s="9" t="s">
        <v>528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5.75" customHeight="1">
      <c r="A27" s="9" t="s">
        <v>526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ht="15.75" customHeight="1">
      <c r="A28" s="8"/>
      <c r="B28" s="8"/>
      <c r="C28" s="8"/>
      <c r="D28" s="8"/>
      <c r="E28" s="8"/>
      <c r="F28" s="8"/>
      <c r="G28" s="8"/>
    </row>
    <row r="29" spans="1:7" ht="15.75" customHeight="1">
      <c r="A29" s="7" t="s">
        <v>632</v>
      </c>
      <c r="B29" s="89">
        <f t="shared" ref="B29:G29" si="3">B7+B18</f>
        <v>0</v>
      </c>
      <c r="C29" s="89">
        <f t="shared" si="3"/>
        <v>0</v>
      </c>
      <c r="D29" s="89">
        <f t="shared" si="3"/>
        <v>0</v>
      </c>
      <c r="E29" s="89">
        <f t="shared" si="3"/>
        <v>0</v>
      </c>
      <c r="F29" s="89">
        <f t="shared" si="3"/>
        <v>0</v>
      </c>
      <c r="G29" s="89">
        <f t="shared" si="3"/>
        <v>0</v>
      </c>
    </row>
    <row r="30" spans="1:7" ht="15.75" customHeight="1">
      <c r="A30" s="16"/>
      <c r="B30" s="16"/>
      <c r="C30" s="16"/>
      <c r="D30" s="16"/>
      <c r="E30" s="16"/>
      <c r="F30" s="16"/>
      <c r="G30" s="16"/>
    </row>
    <row r="31" spans="1:7" ht="15.75" customHeight="1">
      <c r="A31" s="29"/>
    </row>
    <row r="32" spans="1:7" ht="15.75" customHeight="1">
      <c r="A32" s="110" t="s">
        <v>633</v>
      </c>
      <c r="B32" s="111"/>
      <c r="C32" s="111"/>
      <c r="D32" s="111"/>
      <c r="E32" s="111"/>
      <c r="F32" s="111"/>
      <c r="G32" s="111"/>
    </row>
    <row r="33" spans="1:7" ht="15.75" customHeight="1">
      <c r="A33" s="110" t="s">
        <v>634</v>
      </c>
      <c r="B33" s="111"/>
      <c r="C33" s="111"/>
      <c r="D33" s="111"/>
      <c r="E33" s="111"/>
      <c r="F33" s="111"/>
      <c r="G33" s="111"/>
    </row>
    <row r="34" spans="1:7" ht="15.75" customHeight="1"/>
    <row r="35" spans="1:7" ht="15.75" customHeight="1"/>
    <row r="36" spans="1:7" ht="15.75" customHeight="1"/>
    <row r="37" spans="1:7" ht="15.75" customHeight="1"/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32:G32"/>
    <mergeCell ref="A33:G33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1">
    <dataValidation type="decimal" allowBlank="1" showErrorMessage="1" sqref="B7:G29">
      <formula1>-1.79769313486231E+100</formula1>
      <formula2>1.79769313486231E+100</formula2>
    </dataValidation>
  </dataValidations>
  <pageMargins left="0.70866141732283472" right="0" top="0.94488188976377963" bottom="0.74803149606299213" header="0" footer="0"/>
  <pageSetup scale="7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4.44140625" defaultRowHeight="15" customHeight="1"/>
  <cols>
    <col min="1" max="1" width="60.5546875" customWidth="1"/>
    <col min="2" max="2" width="23.5546875" customWidth="1"/>
    <col min="3" max="3" width="18.44140625" customWidth="1"/>
    <col min="4" max="4" width="17.44140625" customWidth="1"/>
    <col min="5" max="5" width="19.6640625" customWidth="1"/>
    <col min="6" max="6" width="23.109375" customWidth="1"/>
    <col min="7" max="26" width="65" customWidth="1"/>
  </cols>
  <sheetData>
    <row r="1" spans="1:26" ht="19.5" customHeight="1">
      <c r="A1" s="126" t="s">
        <v>555</v>
      </c>
      <c r="B1" s="111"/>
      <c r="C1" s="111"/>
      <c r="D1" s="111"/>
      <c r="E1" s="111"/>
      <c r="F1" s="111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9.5" customHeight="1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3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29.25" customHeight="1">
      <c r="A3" s="107" t="s">
        <v>556</v>
      </c>
      <c r="B3" s="108"/>
      <c r="C3" s="108"/>
      <c r="D3" s="108"/>
      <c r="E3" s="108"/>
      <c r="F3" s="109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35.25" customHeight="1">
      <c r="A4" s="91"/>
      <c r="B4" s="91" t="s">
        <v>557</v>
      </c>
      <c r="C4" s="91" t="s">
        <v>558</v>
      </c>
      <c r="D4" s="91" t="s">
        <v>559</v>
      </c>
      <c r="E4" s="91" t="s">
        <v>560</v>
      </c>
      <c r="F4" s="91" t="s">
        <v>561</v>
      </c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12.75" customHeight="1">
      <c r="A5" s="39" t="s">
        <v>562</v>
      </c>
      <c r="B5" s="14"/>
      <c r="C5" s="14"/>
      <c r="D5" s="14"/>
      <c r="E5" s="14"/>
      <c r="F5" s="14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9.5" customHeight="1">
      <c r="A6" s="49" t="s">
        <v>563</v>
      </c>
      <c r="B6" s="8"/>
      <c r="C6" s="8"/>
      <c r="D6" s="8"/>
      <c r="E6" s="8"/>
      <c r="F6" s="8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19.5" customHeight="1">
      <c r="A7" s="49" t="s">
        <v>564</v>
      </c>
      <c r="B7" s="8"/>
      <c r="C7" s="8"/>
      <c r="D7" s="8"/>
      <c r="E7" s="8"/>
      <c r="F7" s="8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 spans="1:26" ht="19.5" customHeight="1">
      <c r="A8" s="49"/>
      <c r="B8" s="8"/>
      <c r="C8" s="8"/>
      <c r="D8" s="8"/>
      <c r="E8" s="8"/>
      <c r="F8" s="8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1:26" ht="19.5" customHeight="1">
      <c r="A9" s="39" t="s">
        <v>565</v>
      </c>
      <c r="B9" s="8"/>
      <c r="C9" s="8"/>
      <c r="D9" s="8"/>
      <c r="E9" s="8"/>
      <c r="F9" s="8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6" ht="19.5" customHeight="1">
      <c r="A10" s="49" t="s">
        <v>566</v>
      </c>
      <c r="B10" s="8"/>
      <c r="C10" s="8"/>
      <c r="D10" s="8"/>
      <c r="E10" s="8"/>
      <c r="F10" s="8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19.5" customHeight="1">
      <c r="A11" s="49" t="s">
        <v>567</v>
      </c>
      <c r="B11" s="8"/>
      <c r="C11" s="8"/>
      <c r="D11" s="8"/>
      <c r="E11" s="8"/>
      <c r="F11" s="8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19.5" customHeight="1">
      <c r="A12" s="49" t="s">
        <v>568</v>
      </c>
      <c r="B12" s="8"/>
      <c r="C12" s="8"/>
      <c r="D12" s="8"/>
      <c r="E12" s="8"/>
      <c r="F12" s="8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19.5" customHeight="1">
      <c r="A13" s="49" t="s">
        <v>569</v>
      </c>
      <c r="B13" s="8"/>
      <c r="C13" s="8"/>
      <c r="D13" s="8"/>
      <c r="E13" s="8"/>
      <c r="F13" s="8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19.5" customHeight="1">
      <c r="A14" s="49" t="s">
        <v>570</v>
      </c>
      <c r="B14" s="8"/>
      <c r="C14" s="8"/>
      <c r="D14" s="8"/>
      <c r="E14" s="8"/>
      <c r="F14" s="8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19.5" customHeight="1">
      <c r="A15" s="49" t="s">
        <v>567</v>
      </c>
      <c r="B15" s="8"/>
      <c r="C15" s="8"/>
      <c r="D15" s="8"/>
      <c r="E15" s="8"/>
      <c r="F15" s="8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19.5" customHeight="1">
      <c r="A16" s="49" t="s">
        <v>568</v>
      </c>
      <c r="B16" s="8"/>
      <c r="C16" s="8"/>
      <c r="D16" s="8"/>
      <c r="E16" s="8"/>
      <c r="F16" s="8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19.5" customHeight="1">
      <c r="A17" s="49" t="s">
        <v>569</v>
      </c>
      <c r="B17" s="8"/>
      <c r="C17" s="8"/>
      <c r="D17" s="8"/>
      <c r="E17" s="8"/>
      <c r="F17" s="8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19.5" customHeight="1">
      <c r="A18" s="49" t="s">
        <v>571</v>
      </c>
      <c r="B18" s="92"/>
      <c r="C18" s="8"/>
      <c r="D18" s="8"/>
      <c r="E18" s="8"/>
      <c r="F18" s="8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19.5" customHeight="1">
      <c r="A19" s="49" t="s">
        <v>572</v>
      </c>
      <c r="B19" s="8"/>
      <c r="C19" s="8"/>
      <c r="D19" s="8"/>
      <c r="E19" s="8"/>
      <c r="F19" s="8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19.5" customHeight="1">
      <c r="A20" s="49" t="s">
        <v>573</v>
      </c>
      <c r="B20" s="93"/>
      <c r="C20" s="93"/>
      <c r="D20" s="93"/>
      <c r="E20" s="93"/>
      <c r="F20" s="93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19.5" customHeight="1">
      <c r="A21" s="49" t="s">
        <v>574</v>
      </c>
      <c r="B21" s="93"/>
      <c r="C21" s="93"/>
      <c r="D21" s="93"/>
      <c r="E21" s="93"/>
      <c r="F21" s="93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19.5" customHeight="1">
      <c r="A22" s="49" t="s">
        <v>575</v>
      </c>
      <c r="B22" s="93"/>
      <c r="C22" s="93"/>
      <c r="D22" s="93"/>
      <c r="E22" s="93"/>
      <c r="F22" s="93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19.5" customHeight="1">
      <c r="A23" s="49" t="s">
        <v>576</v>
      </c>
      <c r="B23" s="93"/>
      <c r="C23" s="93"/>
      <c r="D23" s="93"/>
      <c r="E23" s="93"/>
      <c r="F23" s="93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19.5" customHeight="1">
      <c r="A24" s="49" t="s">
        <v>577</v>
      </c>
      <c r="B24" s="94"/>
      <c r="C24" s="8"/>
      <c r="D24" s="8"/>
      <c r="E24" s="8"/>
      <c r="F24" s="8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19.5" customHeight="1">
      <c r="A25" s="49" t="s">
        <v>578</v>
      </c>
      <c r="B25" s="94"/>
      <c r="C25" s="8"/>
      <c r="D25" s="8"/>
      <c r="E25" s="8"/>
      <c r="F25" s="8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19.5" customHeight="1">
      <c r="A26" s="49"/>
      <c r="B26" s="8"/>
      <c r="C26" s="8"/>
      <c r="D26" s="8"/>
      <c r="E26" s="8"/>
      <c r="F26" s="8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19.5" customHeight="1">
      <c r="A27" s="39" t="s">
        <v>579</v>
      </c>
      <c r="B27" s="8"/>
      <c r="C27" s="8"/>
      <c r="D27" s="8"/>
      <c r="E27" s="8"/>
      <c r="F27" s="8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19.5" customHeight="1">
      <c r="A28" s="49" t="s">
        <v>580</v>
      </c>
      <c r="B28" s="8"/>
      <c r="C28" s="8"/>
      <c r="D28" s="8"/>
      <c r="E28" s="8"/>
      <c r="F28" s="8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19.5" customHeight="1">
      <c r="A29" s="49"/>
      <c r="B29" s="8"/>
      <c r="C29" s="8"/>
      <c r="D29" s="8"/>
      <c r="E29" s="8"/>
      <c r="F29" s="8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19.5" customHeight="1">
      <c r="A30" s="39" t="s">
        <v>581</v>
      </c>
      <c r="B30" s="8"/>
      <c r="C30" s="8"/>
      <c r="D30" s="8"/>
      <c r="E30" s="8"/>
      <c r="F30" s="8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19.5" customHeight="1">
      <c r="A31" s="49" t="s">
        <v>566</v>
      </c>
      <c r="B31" s="8"/>
      <c r="C31" s="8"/>
      <c r="D31" s="8"/>
      <c r="E31" s="8"/>
      <c r="F31" s="8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19.5" customHeight="1">
      <c r="A32" s="49" t="s">
        <v>570</v>
      </c>
      <c r="B32" s="8"/>
      <c r="C32" s="8"/>
      <c r="D32" s="8"/>
      <c r="E32" s="8"/>
      <c r="F32" s="8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19.5" customHeight="1">
      <c r="A33" s="49" t="s">
        <v>582</v>
      </c>
      <c r="B33" s="8"/>
      <c r="C33" s="8"/>
      <c r="D33" s="8"/>
      <c r="E33" s="8"/>
      <c r="F33" s="8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19.5" customHeight="1">
      <c r="A34" s="49"/>
      <c r="B34" s="8"/>
      <c r="C34" s="8"/>
      <c r="D34" s="8"/>
      <c r="E34" s="8"/>
      <c r="F34" s="8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19.5" customHeight="1">
      <c r="A35" s="39" t="s">
        <v>583</v>
      </c>
      <c r="B35" s="8"/>
      <c r="C35" s="8"/>
      <c r="D35" s="8"/>
      <c r="E35" s="8"/>
      <c r="F35" s="8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19.5" customHeight="1">
      <c r="A36" s="49" t="s">
        <v>584</v>
      </c>
      <c r="B36" s="8"/>
      <c r="C36" s="8"/>
      <c r="D36" s="8"/>
      <c r="E36" s="8"/>
      <c r="F36" s="8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19.5" customHeight="1">
      <c r="A37" s="49" t="s">
        <v>585</v>
      </c>
      <c r="B37" s="8"/>
      <c r="C37" s="8"/>
      <c r="D37" s="8"/>
      <c r="E37" s="8"/>
      <c r="F37" s="8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19.5" customHeight="1">
      <c r="A38" s="49" t="s">
        <v>586</v>
      </c>
      <c r="B38" s="94"/>
      <c r="C38" s="8"/>
      <c r="D38" s="8"/>
      <c r="E38" s="8"/>
      <c r="F38" s="8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19.5" customHeight="1">
      <c r="A39" s="49"/>
      <c r="B39" s="8"/>
      <c r="C39" s="8"/>
      <c r="D39" s="8"/>
      <c r="E39" s="8"/>
      <c r="F39" s="8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ht="19.5" customHeight="1">
      <c r="A40" s="39" t="s">
        <v>587</v>
      </c>
      <c r="B40" s="8"/>
      <c r="C40" s="8"/>
      <c r="D40" s="8"/>
      <c r="E40" s="8"/>
      <c r="F40" s="8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19.5" customHeight="1">
      <c r="A41" s="49"/>
      <c r="B41" s="8"/>
      <c r="C41" s="8"/>
      <c r="D41" s="8"/>
      <c r="E41" s="8"/>
      <c r="F41" s="8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19.5" customHeight="1">
      <c r="A42" s="39" t="s">
        <v>588</v>
      </c>
      <c r="B42" s="8"/>
      <c r="C42" s="8"/>
      <c r="D42" s="8"/>
      <c r="E42" s="8"/>
      <c r="F42" s="8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ht="19.5" customHeight="1">
      <c r="A43" s="49" t="s">
        <v>589</v>
      </c>
      <c r="B43" s="8"/>
      <c r="C43" s="8"/>
      <c r="D43" s="8"/>
      <c r="E43" s="8"/>
      <c r="F43" s="8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ht="19.5" customHeight="1">
      <c r="A44" s="49" t="s">
        <v>590</v>
      </c>
      <c r="B44" s="8"/>
      <c r="C44" s="8"/>
      <c r="D44" s="8"/>
      <c r="E44" s="8"/>
      <c r="F44" s="8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19.5" customHeight="1">
      <c r="A45" s="49" t="s">
        <v>591</v>
      </c>
      <c r="B45" s="8"/>
      <c r="C45" s="8"/>
      <c r="D45" s="8"/>
      <c r="E45" s="8"/>
      <c r="F45" s="8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ht="19.5" customHeight="1">
      <c r="A46" s="49"/>
      <c r="B46" s="8"/>
      <c r="C46" s="8"/>
      <c r="D46" s="8"/>
      <c r="E46" s="8"/>
      <c r="F46" s="8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ht="19.5" customHeight="1">
      <c r="A47" s="39" t="s">
        <v>592</v>
      </c>
      <c r="B47" s="8"/>
      <c r="C47" s="8"/>
      <c r="D47" s="8"/>
      <c r="E47" s="8"/>
      <c r="F47" s="8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ht="19.5" customHeight="1">
      <c r="A48" s="49" t="s">
        <v>590</v>
      </c>
      <c r="B48" s="93"/>
      <c r="C48" s="93"/>
      <c r="D48" s="93"/>
      <c r="E48" s="93"/>
      <c r="F48" s="93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19.5" customHeight="1">
      <c r="A49" s="49" t="s">
        <v>591</v>
      </c>
      <c r="B49" s="93"/>
      <c r="C49" s="93"/>
      <c r="D49" s="93"/>
      <c r="E49" s="93"/>
      <c r="F49" s="93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19.5" customHeight="1">
      <c r="A50" s="49"/>
      <c r="B50" s="8"/>
      <c r="C50" s="8"/>
      <c r="D50" s="8"/>
      <c r="E50" s="8"/>
      <c r="F50" s="8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19.5" customHeight="1">
      <c r="A51" s="39" t="s">
        <v>593</v>
      </c>
      <c r="B51" s="8"/>
      <c r="C51" s="8"/>
      <c r="D51" s="8"/>
      <c r="E51" s="8"/>
      <c r="F51" s="8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19.5" customHeight="1">
      <c r="A52" s="49" t="s">
        <v>590</v>
      </c>
      <c r="B52" s="8"/>
      <c r="C52" s="8"/>
      <c r="D52" s="8"/>
      <c r="E52" s="8"/>
      <c r="F52" s="8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19.5" customHeight="1">
      <c r="A53" s="49" t="s">
        <v>591</v>
      </c>
      <c r="B53" s="8"/>
      <c r="C53" s="8"/>
      <c r="D53" s="8"/>
      <c r="E53" s="8"/>
      <c r="F53" s="8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19.5" customHeight="1">
      <c r="A54" s="49" t="s">
        <v>594</v>
      </c>
      <c r="B54" s="8"/>
      <c r="C54" s="8"/>
      <c r="D54" s="8"/>
      <c r="E54" s="8"/>
      <c r="F54" s="8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19.5" customHeight="1">
      <c r="A55" s="49"/>
      <c r="B55" s="8"/>
      <c r="C55" s="8"/>
      <c r="D55" s="8"/>
      <c r="E55" s="8"/>
      <c r="F55" s="8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44.25" customHeight="1">
      <c r="A56" s="39" t="s">
        <v>595</v>
      </c>
      <c r="B56" s="8"/>
      <c r="C56" s="8"/>
      <c r="D56" s="8"/>
      <c r="E56" s="8"/>
      <c r="F56" s="8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19.5" customHeight="1">
      <c r="A57" s="49" t="s">
        <v>590</v>
      </c>
      <c r="B57" s="8"/>
      <c r="C57" s="8"/>
      <c r="D57" s="8"/>
      <c r="E57" s="8"/>
      <c r="F57" s="8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spans="1:26" ht="19.5" customHeight="1">
      <c r="A58" s="49" t="s">
        <v>591</v>
      </c>
      <c r="B58" s="8"/>
      <c r="C58" s="8"/>
      <c r="D58" s="8"/>
      <c r="E58" s="8"/>
      <c r="F58" s="8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spans="1:26" ht="19.5" customHeight="1">
      <c r="A59" s="49"/>
      <c r="B59" s="8"/>
      <c r="C59" s="8"/>
      <c r="D59" s="8"/>
      <c r="E59" s="8"/>
      <c r="F59" s="8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spans="1:26" ht="19.5" customHeight="1">
      <c r="A60" s="39" t="s">
        <v>596</v>
      </c>
      <c r="B60" s="8"/>
      <c r="C60" s="8"/>
      <c r="D60" s="8"/>
      <c r="E60" s="8"/>
      <c r="F60" s="8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19.5" customHeight="1">
      <c r="A61" s="49" t="s">
        <v>597</v>
      </c>
      <c r="B61" s="8"/>
      <c r="C61" s="8"/>
      <c r="D61" s="8"/>
      <c r="E61" s="8"/>
      <c r="F61" s="8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spans="1:26" ht="19.5" customHeight="1">
      <c r="A62" s="49" t="s">
        <v>598</v>
      </c>
      <c r="B62" s="94"/>
      <c r="C62" s="8"/>
      <c r="D62" s="8"/>
      <c r="E62" s="8"/>
      <c r="F62" s="8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spans="1:26" ht="19.5" customHeight="1">
      <c r="A63" s="49"/>
      <c r="B63" s="8"/>
      <c r="C63" s="8"/>
      <c r="D63" s="8"/>
      <c r="E63" s="8"/>
      <c r="F63" s="8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spans="1:26" ht="19.5" customHeight="1">
      <c r="A64" s="39" t="s">
        <v>599</v>
      </c>
      <c r="B64" s="8"/>
      <c r="C64" s="8"/>
      <c r="D64" s="8"/>
      <c r="E64" s="8"/>
      <c r="F64" s="8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19.5" customHeight="1">
      <c r="A65" s="49" t="s">
        <v>600</v>
      </c>
      <c r="B65" s="8"/>
      <c r="C65" s="8"/>
      <c r="D65" s="8"/>
      <c r="E65" s="8"/>
      <c r="F65" s="8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spans="1:26" ht="19.5" customHeight="1">
      <c r="A66" s="49" t="s">
        <v>601</v>
      </c>
      <c r="B66" s="8"/>
      <c r="C66" s="8"/>
      <c r="D66" s="8"/>
      <c r="E66" s="8"/>
      <c r="F66" s="8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spans="1:26" ht="19.5" customHeight="1">
      <c r="A67" s="95"/>
      <c r="B67" s="16"/>
      <c r="C67" s="16"/>
      <c r="D67" s="16"/>
      <c r="E67" s="16"/>
      <c r="F67" s="16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spans="1:26" ht="19.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spans="1:26" ht="19.5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19.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19.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19.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19.5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19.5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19.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19.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19.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19.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19.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ht="19.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ht="19.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ht="19.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ht="19.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ht="19.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ht="19.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ht="19.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ht="19.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ht="19.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ht="19.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ht="19.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ht="19.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ht="19.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ht="19.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ht="19.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ht="19.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ht="19.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ht="19.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ht="19.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ht="19.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ht="19.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ht="19.5" customHeight="1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ht="19.5" customHeight="1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ht="19.5" customHeight="1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ht="19.5" customHeight="1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ht="19.5" customHeight="1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ht="19.5" customHeight="1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19.5" customHeight="1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ht="19.5" customHeight="1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19.5" customHeight="1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ht="19.5" customHeight="1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ht="19.5" customHeight="1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ht="19.5" customHeight="1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ht="19.5" customHeight="1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ht="19.5" customHeight="1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ht="19.5" customHeight="1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ht="19.5" customHeight="1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ht="19.5" customHeight="1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ht="19.5" customHeight="1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ht="19.5" customHeight="1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ht="19.5" customHeight="1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ht="19.5" customHeight="1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ht="19.5" customHeight="1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ht="19.5" customHeight="1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ht="19.5" customHeight="1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ht="19.5" customHeight="1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ht="19.5" customHeight="1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ht="19.5" customHeight="1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ht="19.5" customHeight="1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ht="19.5" customHeight="1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ht="19.5" customHeight="1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19.5" customHeight="1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19.5" customHeight="1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ht="19.5" customHeight="1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ht="19.5" customHeight="1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ht="19.5" customHeight="1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ht="19.5" customHeight="1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ht="19.5" customHeight="1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ht="19.5" customHeight="1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ht="19.5" customHeight="1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ht="19.5" customHeight="1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ht="19.5" customHeight="1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ht="19.5" customHeight="1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ht="19.5" customHeight="1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ht="19.5" customHeight="1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6" ht="19.5" customHeight="1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6" ht="19.5" customHeight="1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6" ht="19.5" customHeight="1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6" ht="19.5" customHeight="1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6" ht="19.5" customHeight="1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6" ht="19.5" customHeight="1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6" ht="19.5" customHeight="1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6" ht="19.5" customHeight="1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6" ht="19.5" customHeight="1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6" ht="19.5" customHeight="1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6" ht="19.5" customHeight="1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6" ht="19.5" customHeight="1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6" ht="19.5" customHeight="1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6" ht="19.5" customHeight="1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1:26" ht="19.5" customHeight="1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ht="19.5" customHeight="1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1:26" ht="19.5" customHeight="1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1:26" ht="19.5" customHeight="1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1:26" ht="19.5" customHeight="1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1:26" ht="19.5" customHeight="1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1:26" ht="19.5" customHeight="1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1:26" ht="19.5" customHeight="1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1:26" ht="19.5" customHeight="1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1:26" ht="19.5" customHeight="1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1:26" ht="19.5" customHeight="1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1:26" ht="19.5" customHeight="1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1:26" ht="19.5" customHeight="1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1:26" ht="19.5" customHeight="1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1:26" ht="19.5" customHeight="1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1:26" ht="19.5" customHeight="1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1:26" ht="19.5" customHeight="1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9.5" customHeight="1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ht="19.5" customHeight="1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ht="19.5" customHeight="1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1:26" ht="19.5" customHeight="1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1:26" ht="19.5" customHeight="1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1:26" ht="19.5" customHeight="1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1:26" ht="19.5" customHeight="1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1:26" ht="19.5" customHeight="1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1:26" ht="19.5" customHeight="1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1:26" ht="19.5" customHeight="1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1:26" ht="19.5" customHeight="1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1:26" ht="19.5" customHeight="1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1:26" ht="19.5" customHeight="1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1:26" ht="19.5" customHeight="1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1:26" ht="19.5" customHeight="1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1:26" ht="19.5" customHeight="1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1:26" ht="19.5" customHeight="1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1:26" ht="19.5" customHeight="1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1:26" ht="19.5" customHeight="1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1:26" ht="19.5" customHeight="1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1:26" ht="19.5" customHeight="1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1:26" ht="19.5" customHeight="1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1:26" ht="19.5" customHeight="1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1:26" ht="19.5" customHeight="1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1:26" ht="19.5" customHeight="1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1:26" ht="19.5" customHeight="1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1:26" ht="19.5" customHeight="1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1:26" ht="19.5" customHeight="1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1:26" ht="19.5" customHeight="1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1:26" ht="19.5" customHeight="1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1:26" ht="19.5" customHeight="1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1:26" ht="19.5" customHeight="1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1:26" ht="19.5" customHeight="1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1:26" ht="19.5" customHeight="1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1:26" ht="19.5" customHeight="1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1:26" ht="19.5" customHeight="1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1:26" ht="19.5" customHeight="1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1:26" ht="19.5" customHeight="1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1:26" ht="19.5" customHeight="1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1:26" ht="19.5" customHeight="1">
      <c r="A215" s="90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1:26" ht="19.5" customHeight="1">
      <c r="A216" s="90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1:26" ht="19.5" customHeight="1">
      <c r="A217" s="90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1:26" ht="19.5" customHeight="1">
      <c r="A218" s="90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1:26" ht="19.5" customHeight="1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1:26" ht="19.5" customHeight="1">
      <c r="A220" s="90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1:26" ht="19.5" customHeight="1">
      <c r="A221" s="90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1:26" ht="19.5" customHeight="1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1:26" ht="19.5" customHeight="1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1:26" ht="19.5" customHeight="1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1:26" ht="19.5" customHeight="1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1:26" ht="19.5" customHeight="1">
      <c r="A226" s="90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1:26" ht="19.5" customHeight="1">
      <c r="A227" s="90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19.5" customHeight="1">
      <c r="A228" s="90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1:26" ht="19.5" customHeight="1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1:26" ht="19.5" customHeight="1">
      <c r="A230" s="90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1:26" ht="19.5" customHeight="1">
      <c r="A231" s="90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1:26" ht="19.5" customHeight="1">
      <c r="A232" s="90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1:26" ht="19.5" customHeight="1">
      <c r="A233" s="90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1:26" ht="19.5" customHeight="1">
      <c r="A234" s="90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1:26" ht="19.5" customHeight="1">
      <c r="A235" s="90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 ht="19.5" customHeight="1">
      <c r="A236" s="90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1:26" ht="19.5" customHeight="1">
      <c r="A237" s="90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1:26" ht="19.5" customHeight="1">
      <c r="A238" s="90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1:26" ht="19.5" customHeight="1">
      <c r="A239" s="90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1:26" ht="19.5" customHeight="1">
      <c r="A240" s="90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1:26" ht="19.5" customHeight="1">
      <c r="A241" s="90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1:26" ht="19.5" customHeight="1">
      <c r="A242" s="90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1:26" ht="19.5" customHeight="1">
      <c r="A243" s="90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1:26" ht="19.5" customHeight="1">
      <c r="A244" s="90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1:26" ht="19.5" customHeight="1">
      <c r="A245" s="90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1:26" ht="19.5" customHeight="1">
      <c r="A246" s="90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1:26" ht="19.5" customHeight="1">
      <c r="A247" s="90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1:26" ht="19.5" customHeight="1">
      <c r="A248" s="90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1:26" ht="19.5" customHeight="1">
      <c r="A249" s="90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1:26" ht="19.5" customHeight="1">
      <c r="A250" s="90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1:26" ht="19.5" customHeight="1">
      <c r="A251" s="90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1:26" ht="19.5" customHeight="1">
      <c r="A252" s="90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1:26" ht="19.5" customHeight="1">
      <c r="A253" s="90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1:26" ht="19.5" customHeight="1">
      <c r="A254" s="90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1:26" ht="19.5" customHeight="1">
      <c r="A255" s="90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1:26" ht="19.5" customHeight="1">
      <c r="A256" s="90"/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1:26" ht="19.5" customHeight="1">
      <c r="A257" s="90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1:26" ht="19.5" customHeight="1">
      <c r="A258" s="90"/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1:26" ht="19.5" customHeight="1">
      <c r="A259" s="90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1:26" ht="19.5" customHeight="1">
      <c r="A260" s="90"/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1:26" ht="19.5" customHeight="1">
      <c r="A261" s="90"/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1:26" ht="19.5" customHeight="1">
      <c r="A262" s="90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1:26" ht="19.5" customHeight="1">
      <c r="A263" s="90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1:26" ht="19.5" customHeight="1">
      <c r="A264" s="90"/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1:26" ht="19.5" customHeight="1">
      <c r="A265" s="90"/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1:26" ht="19.5" customHeight="1">
      <c r="A266" s="90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1:26" ht="19.5" customHeight="1">
      <c r="A267" s="90"/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1:26" ht="19.5" customHeight="1">
      <c r="A268" s="90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19.5" customHeight="1">
      <c r="A269" s="90"/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1:26" ht="19.5" customHeight="1">
      <c r="A270" s="90"/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1:26" ht="19.5" customHeight="1">
      <c r="A271" s="90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1:26" ht="19.5" customHeight="1">
      <c r="A272" s="90"/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1:26" ht="19.5" customHeight="1">
      <c r="A273" s="90"/>
      <c r="B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1:26" ht="19.5" customHeight="1">
      <c r="A274" s="90"/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1:26" ht="19.5" customHeight="1">
      <c r="A275" s="90"/>
      <c r="B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1:26" ht="19.5" customHeight="1">
      <c r="A276" s="90"/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1:26" ht="19.5" customHeight="1">
      <c r="A277" s="90"/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1:26" ht="19.5" customHeight="1">
      <c r="A278" s="90"/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1:26" ht="19.5" customHeight="1">
      <c r="A279" s="90"/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1:26" ht="19.5" customHeight="1">
      <c r="A280" s="90"/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1:26" ht="19.5" customHeight="1">
      <c r="A281" s="90"/>
      <c r="B281" s="90"/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1:26" ht="19.5" customHeight="1">
      <c r="A282" s="90"/>
      <c r="B282" s="90"/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1:26" ht="19.5" customHeight="1">
      <c r="A283" s="90"/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1:26" ht="19.5" customHeight="1">
      <c r="A284" s="90"/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ht="19.5" customHeight="1">
      <c r="A285" s="90"/>
      <c r="B285" s="90"/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1:26" ht="19.5" customHeight="1">
      <c r="A286" s="90"/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1:26" ht="19.5" customHeight="1">
      <c r="A287" s="90"/>
      <c r="B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1:26" ht="19.5" customHeight="1">
      <c r="A288" s="90"/>
      <c r="B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1:26" ht="19.5" customHeight="1">
      <c r="A289" s="90"/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1:26" ht="19.5" customHeight="1">
      <c r="A290" s="90"/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1:26" ht="19.5" customHeight="1">
      <c r="A291" s="90"/>
      <c r="B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1:26" ht="19.5" customHeight="1">
      <c r="A292" s="90"/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1:26" ht="19.5" customHeight="1">
      <c r="A293" s="90"/>
      <c r="B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 ht="19.5" customHeight="1">
      <c r="A294" s="90"/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 ht="19.5" customHeight="1">
      <c r="A295" s="90"/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 ht="19.5" customHeight="1">
      <c r="A296" s="90"/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ht="19.5" customHeight="1">
      <c r="A297" s="90"/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ht="19.5" customHeight="1">
      <c r="A298" s="90"/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ht="19.5" customHeight="1">
      <c r="A299" s="90"/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ht="19.5" customHeight="1">
      <c r="A300" s="90"/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ht="19.5" customHeight="1">
      <c r="A301" s="90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ht="19.5" customHeight="1">
      <c r="A302" s="90"/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19.5" customHeight="1">
      <c r="A303" s="90"/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ht="19.5" customHeight="1">
      <c r="A304" s="90"/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ht="19.5" customHeight="1">
      <c r="A305" s="90"/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ht="19.5" customHeight="1">
      <c r="A306" s="90"/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ht="19.5" customHeight="1">
      <c r="A307" s="90"/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 ht="19.5" customHeight="1">
      <c r="A308" s="90"/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ht="19.5" customHeight="1">
      <c r="A309" s="90"/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ht="19.5" customHeight="1">
      <c r="A310" s="90"/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ht="19.5" customHeight="1">
      <c r="A311" s="90"/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19.5" customHeight="1">
      <c r="A312" s="90"/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 ht="19.5" customHeight="1">
      <c r="A313" s="90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 ht="19.5" customHeight="1">
      <c r="A314" s="90"/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ht="19.5" customHeight="1">
      <c r="A315" s="90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ht="19.5" customHeight="1">
      <c r="A316" s="90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ht="19.5" customHeight="1">
      <c r="A317" s="90"/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ht="19.5" customHeight="1">
      <c r="A318" s="90"/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 ht="19.5" customHeight="1">
      <c r="A319" s="90"/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ht="19.5" customHeight="1">
      <c r="A320" s="90"/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19.5" customHeight="1">
      <c r="A321" s="90"/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ht="19.5" customHeight="1">
      <c r="A322" s="90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ht="19.5" customHeight="1">
      <c r="A323" s="90"/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ht="19.5" customHeight="1">
      <c r="A324" s="90"/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ht="19.5" customHeight="1">
      <c r="A325" s="90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 ht="19.5" customHeight="1">
      <c r="A326" s="90"/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 ht="19.5" customHeight="1">
      <c r="A327" s="90"/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 ht="19.5" customHeight="1">
      <c r="A328" s="90"/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 ht="19.5" customHeight="1">
      <c r="A329" s="90"/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 ht="19.5" customHeight="1">
      <c r="A330" s="90"/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 ht="19.5" customHeight="1">
      <c r="A331" s="90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ht="19.5" customHeight="1">
      <c r="A332" s="90"/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ht="19.5" customHeight="1">
      <c r="A333" s="90"/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ht="19.5" customHeight="1">
      <c r="A334" s="90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ht="19.5" customHeight="1">
      <c r="A335" s="90"/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 ht="19.5" customHeight="1">
      <c r="A336" s="90"/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 ht="19.5" customHeight="1">
      <c r="A337" s="90"/>
      <c r="B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spans="1:26" ht="19.5" customHeight="1">
      <c r="A338" s="90"/>
      <c r="B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spans="1:26" ht="19.5" customHeight="1">
      <c r="A339" s="90"/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 ht="19.5" customHeight="1">
      <c r="A340" s="90"/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spans="1:26" ht="19.5" customHeight="1">
      <c r="A341" s="90"/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spans="1:26" ht="19.5" customHeight="1">
      <c r="A342" s="90"/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spans="1:26" ht="19.5" customHeight="1">
      <c r="A343" s="90"/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spans="1:26" ht="19.5" customHeight="1">
      <c r="A344" s="90"/>
      <c r="B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spans="1:26" ht="19.5" customHeight="1">
      <c r="A345" s="90"/>
      <c r="B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spans="1:26" ht="19.5" customHeight="1">
      <c r="A346" s="90"/>
      <c r="B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spans="1:26" ht="19.5" customHeight="1">
      <c r="A347" s="90"/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spans="1:26" ht="19.5" customHeight="1">
      <c r="A348" s="90"/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spans="1:26" ht="19.5" customHeight="1">
      <c r="A349" s="90"/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 ht="19.5" customHeight="1">
      <c r="A350" s="90"/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spans="1:26" ht="19.5" customHeight="1">
      <c r="A351" s="90"/>
      <c r="B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spans="1:26" ht="19.5" customHeight="1">
      <c r="A352" s="90"/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spans="1:26" ht="19.5" customHeight="1">
      <c r="A353" s="90"/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spans="1:26" ht="19.5" customHeight="1">
      <c r="A354" s="90"/>
      <c r="B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spans="1:26" ht="19.5" customHeight="1">
      <c r="A355" s="90"/>
      <c r="B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spans="1:26" ht="19.5" customHeight="1">
      <c r="A356" s="90"/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spans="1:26" ht="19.5" customHeight="1">
      <c r="A357" s="90"/>
      <c r="B357" s="90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spans="1:26" ht="19.5" customHeight="1">
      <c r="A358" s="90"/>
      <c r="B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spans="1:26" ht="19.5" customHeight="1">
      <c r="A359" s="90"/>
      <c r="B359" s="90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19.5" customHeight="1">
      <c r="A360" s="90"/>
      <c r="B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spans="1:26" ht="19.5" customHeight="1">
      <c r="A361" s="90"/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spans="1:26" ht="19.5" customHeight="1">
      <c r="A362" s="90"/>
      <c r="B362" s="90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spans="1:26" ht="19.5" customHeight="1">
      <c r="A363" s="90"/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spans="1:26" ht="19.5" customHeight="1">
      <c r="A364" s="90"/>
      <c r="B364" s="90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spans="1:26" ht="19.5" customHeight="1">
      <c r="A365" s="90"/>
      <c r="B365" s="90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spans="1:26" ht="19.5" customHeight="1">
      <c r="A366" s="90"/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spans="1:26" ht="19.5" customHeight="1">
      <c r="A367" s="90"/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spans="1:26" ht="19.5" customHeight="1">
      <c r="A368" s="90"/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spans="1:26" ht="19.5" customHeight="1">
      <c r="A369" s="90"/>
      <c r="B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19.5" customHeight="1">
      <c r="A370" s="90"/>
      <c r="B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spans="1:26" ht="19.5" customHeight="1">
      <c r="A371" s="90"/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spans="1:26" ht="19.5" customHeight="1">
      <c r="A372" s="90"/>
      <c r="B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spans="1:26" ht="19.5" customHeight="1">
      <c r="A373" s="90"/>
      <c r="B373" s="90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spans="1:26" ht="19.5" customHeight="1">
      <c r="A374" s="90"/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spans="1:26" ht="19.5" customHeight="1">
      <c r="A375" s="90"/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spans="1:26" ht="19.5" customHeight="1">
      <c r="A376" s="90"/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spans="1:26" ht="19.5" customHeight="1">
      <c r="A377" s="90"/>
      <c r="B377" s="90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spans="1:26" ht="19.5" customHeight="1">
      <c r="A378" s="90"/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spans="1:26" ht="19.5" customHeight="1">
      <c r="A379" s="90"/>
      <c r="B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spans="1:26" ht="19.5" customHeight="1">
      <c r="A380" s="90"/>
      <c r="B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spans="1:26" ht="19.5" customHeight="1">
      <c r="A381" s="90"/>
      <c r="B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spans="1:26" ht="19.5" customHeight="1">
      <c r="A382" s="90"/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spans="1:26" ht="19.5" customHeight="1">
      <c r="A383" s="90"/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spans="1:26" ht="19.5" customHeight="1">
      <c r="A384" s="90"/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spans="1:26" ht="19.5" customHeight="1">
      <c r="A385" s="90"/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spans="1:26" ht="19.5" customHeight="1">
      <c r="A386" s="90"/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spans="1:26" ht="19.5" customHeight="1">
      <c r="A387" s="90"/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spans="1:26" ht="19.5" customHeight="1">
      <c r="A388" s="90"/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spans="1:26" ht="19.5" customHeight="1">
      <c r="A389" s="90"/>
      <c r="B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spans="1:26" ht="19.5" customHeight="1">
      <c r="A390" s="90"/>
      <c r="B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spans="1:26" ht="19.5" customHeight="1">
      <c r="A391" s="90"/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spans="1:26" ht="19.5" customHeight="1">
      <c r="A392" s="90"/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spans="1:26" ht="19.5" customHeight="1">
      <c r="A393" s="90"/>
      <c r="B393" s="90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spans="1:26" ht="19.5" customHeight="1">
      <c r="A394" s="90"/>
      <c r="B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spans="1:26" ht="19.5" customHeight="1">
      <c r="A395" s="90"/>
      <c r="B395" s="90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spans="1:26" ht="19.5" customHeight="1">
      <c r="A396" s="90"/>
      <c r="B396" s="90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spans="1:26" ht="19.5" customHeight="1">
      <c r="A397" s="90"/>
      <c r="B397" s="90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spans="1:26" ht="19.5" customHeight="1">
      <c r="A398" s="90"/>
      <c r="B398" s="90"/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spans="1:26" ht="19.5" customHeight="1">
      <c r="A399" s="90"/>
      <c r="B399" s="90"/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spans="1:26" ht="19.5" customHeight="1">
      <c r="A400" s="90"/>
      <c r="B400" s="90"/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spans="1:26" ht="19.5" customHeight="1">
      <c r="A401" s="90"/>
      <c r="B401" s="90"/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spans="1:26" ht="19.5" customHeight="1">
      <c r="A402" s="90"/>
      <c r="B402" s="90"/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spans="1:26" ht="19.5" customHeight="1">
      <c r="A403" s="90"/>
      <c r="B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spans="1:26" ht="19.5" customHeight="1">
      <c r="A404" s="90"/>
      <c r="B404" s="90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spans="1:26" ht="19.5" customHeight="1">
      <c r="A405" s="90"/>
      <c r="B405" s="90"/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spans="1:26" ht="19.5" customHeight="1">
      <c r="A406" s="90"/>
      <c r="B406" s="90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spans="1:26" ht="19.5" customHeight="1">
      <c r="A407" s="90"/>
      <c r="B407" s="90"/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spans="1:26" ht="19.5" customHeight="1">
      <c r="A408" s="90"/>
      <c r="B408" s="90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spans="1:26" ht="19.5" customHeight="1">
      <c r="A409" s="90"/>
      <c r="B409" s="90"/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spans="1:26" ht="19.5" customHeight="1">
      <c r="A410" s="90"/>
      <c r="B410" s="90"/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spans="1:26" ht="19.5" customHeight="1">
      <c r="A411" s="90"/>
      <c r="B411" s="90"/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spans="1:26" ht="19.5" customHeight="1">
      <c r="A412" s="90"/>
      <c r="B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spans="1:26" ht="19.5" customHeight="1">
      <c r="A413" s="90"/>
      <c r="B413" s="90"/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spans="1:26" ht="19.5" customHeight="1">
      <c r="A414" s="90"/>
      <c r="B414" s="90"/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spans="1:26" ht="19.5" customHeight="1">
      <c r="A415" s="90"/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spans="1:26" ht="19.5" customHeight="1">
      <c r="A416" s="90"/>
      <c r="B416" s="90"/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spans="1:26" ht="19.5" customHeight="1">
      <c r="A417" s="90"/>
      <c r="B417" s="90"/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spans="1:26" ht="19.5" customHeight="1">
      <c r="A418" s="90"/>
      <c r="B418" s="90"/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spans="1:26" ht="19.5" customHeight="1">
      <c r="A419" s="90"/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spans="1:26" ht="19.5" customHeight="1">
      <c r="A420" s="90"/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spans="1:26" ht="19.5" customHeight="1">
      <c r="A421" s="90"/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spans="1:26" ht="19.5" customHeight="1">
      <c r="A422" s="90"/>
      <c r="B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spans="1:26" ht="19.5" customHeight="1">
      <c r="A423" s="90"/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spans="1:26" ht="19.5" customHeight="1">
      <c r="A424" s="90"/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spans="1:26" ht="19.5" customHeight="1">
      <c r="A425" s="90"/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spans="1:26" ht="19.5" customHeight="1">
      <c r="A426" s="90"/>
      <c r="B426" s="90"/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spans="1:26" ht="19.5" customHeight="1">
      <c r="A427" s="90"/>
      <c r="B427" s="90"/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spans="1:26" ht="19.5" customHeight="1">
      <c r="A428" s="90"/>
      <c r="B428" s="90"/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spans="1:26" ht="19.5" customHeight="1">
      <c r="A429" s="90"/>
      <c r="B429" s="90"/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spans="1:26" ht="19.5" customHeight="1">
      <c r="A430" s="90"/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spans="1:26" ht="19.5" customHeight="1">
      <c r="A431" s="90"/>
      <c r="B431" s="90"/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spans="1:26" ht="19.5" customHeight="1">
      <c r="A432" s="90"/>
      <c r="B432" s="90"/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spans="1:26" ht="19.5" customHeight="1">
      <c r="A433" s="90"/>
      <c r="B433" s="90"/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spans="1:26" ht="19.5" customHeight="1">
      <c r="A434" s="90"/>
      <c r="B434" s="90"/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spans="1:26" ht="19.5" customHeight="1">
      <c r="A435" s="90"/>
      <c r="B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spans="1:26" ht="19.5" customHeight="1">
      <c r="A436" s="90"/>
      <c r="B436" s="90"/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spans="1:26" ht="19.5" customHeight="1">
      <c r="A437" s="90"/>
      <c r="B437" s="90"/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spans="1:26" ht="19.5" customHeight="1">
      <c r="A438" s="90"/>
      <c r="B438" s="90"/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spans="1:26" ht="19.5" customHeight="1">
      <c r="A439" s="90"/>
      <c r="B439" s="90"/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spans="1:26" ht="19.5" customHeight="1">
      <c r="A440" s="90"/>
      <c r="B440" s="90"/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spans="1:26" ht="19.5" customHeight="1">
      <c r="A441" s="90"/>
      <c r="B441" s="90"/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spans="1:26" ht="19.5" customHeight="1">
      <c r="A442" s="90"/>
      <c r="B442" s="90"/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spans="1:26" ht="19.5" customHeight="1">
      <c r="A443" s="90"/>
      <c r="B443" s="90"/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spans="1:26" ht="19.5" customHeight="1">
      <c r="A444" s="90"/>
      <c r="B444" s="90"/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spans="1:26" ht="19.5" customHeight="1">
      <c r="A445" s="90"/>
      <c r="B445" s="90"/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spans="1:26" ht="19.5" customHeight="1">
      <c r="A446" s="90"/>
      <c r="B446" s="90"/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spans="1:26" ht="19.5" customHeight="1">
      <c r="A447" s="90"/>
      <c r="B447" s="90"/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spans="1:26" ht="19.5" customHeight="1">
      <c r="A448" s="90"/>
      <c r="B448" s="90"/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spans="1:26" ht="19.5" customHeight="1">
      <c r="A449" s="90"/>
      <c r="B449" s="90"/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spans="1:26" ht="19.5" customHeight="1">
      <c r="A450" s="90"/>
      <c r="B450" s="90"/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spans="1:26" ht="19.5" customHeight="1">
      <c r="A451" s="90"/>
      <c r="B451" s="90"/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spans="1:26" ht="19.5" customHeight="1">
      <c r="A452" s="90"/>
      <c r="B452" s="90"/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spans="1:26" ht="19.5" customHeight="1">
      <c r="A453" s="90"/>
      <c r="B453" s="90"/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spans="1:26" ht="19.5" customHeight="1">
      <c r="A454" s="90"/>
      <c r="B454" s="90"/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spans="1:26" ht="19.5" customHeight="1">
      <c r="A455" s="90"/>
      <c r="B455" s="90"/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spans="1:26" ht="19.5" customHeight="1">
      <c r="A456" s="90"/>
      <c r="B456" s="90"/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spans="1:26" ht="19.5" customHeight="1">
      <c r="A457" s="90"/>
      <c r="B457" s="90"/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spans="1:26" ht="19.5" customHeight="1">
      <c r="A458" s="90"/>
      <c r="B458" s="90"/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spans="1:26" ht="19.5" customHeight="1">
      <c r="A459" s="90"/>
      <c r="B459" s="90"/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spans="1:26" ht="19.5" customHeight="1">
      <c r="A460" s="90"/>
      <c r="B460" s="90"/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spans="1:26" ht="19.5" customHeight="1">
      <c r="A461" s="90"/>
      <c r="B461" s="90"/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spans="1:26" ht="19.5" customHeight="1">
      <c r="A462" s="90"/>
      <c r="B462" s="90"/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spans="1:26" ht="19.5" customHeight="1">
      <c r="A463" s="90"/>
      <c r="B463" s="90"/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spans="1:26" ht="19.5" customHeight="1">
      <c r="A464" s="90"/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spans="1:26" ht="19.5" customHeight="1">
      <c r="A465" s="90"/>
      <c r="B465" s="90"/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spans="1:26" ht="19.5" customHeight="1">
      <c r="A466" s="90"/>
      <c r="B466" s="90"/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spans="1:26" ht="19.5" customHeight="1">
      <c r="A467" s="90"/>
      <c r="B467" s="90"/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spans="1:26" ht="19.5" customHeight="1">
      <c r="A468" s="90"/>
      <c r="B468" s="90"/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spans="1:26" ht="19.5" customHeight="1">
      <c r="A469" s="90"/>
      <c r="B469" s="90"/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spans="1:26" ht="19.5" customHeight="1">
      <c r="A470" s="90"/>
      <c r="B470" s="90"/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spans="1:26" ht="19.5" customHeight="1">
      <c r="A471" s="90"/>
      <c r="B471" s="90"/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spans="1:26" ht="19.5" customHeight="1">
      <c r="A472" s="90"/>
      <c r="B472" s="90"/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spans="1:26" ht="19.5" customHeight="1">
      <c r="A473" s="90"/>
      <c r="B473" s="90"/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spans="1:26" ht="19.5" customHeight="1">
      <c r="A474" s="90"/>
      <c r="B474" s="90"/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spans="1:26" ht="19.5" customHeight="1">
      <c r="A475" s="90"/>
      <c r="B475" s="90"/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spans="1:26" ht="19.5" customHeight="1">
      <c r="A476" s="90"/>
      <c r="B476" s="90"/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spans="1:26" ht="19.5" customHeight="1">
      <c r="A477" s="90"/>
      <c r="B477" s="90"/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spans="1:26" ht="19.5" customHeight="1">
      <c r="A478" s="90"/>
      <c r="B478" s="90"/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spans="1:26" ht="19.5" customHeight="1">
      <c r="A479" s="90"/>
      <c r="B479" s="90"/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spans="1:26" ht="19.5" customHeight="1">
      <c r="A480" s="90"/>
      <c r="B480" s="90"/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spans="1:26" ht="19.5" customHeight="1">
      <c r="A481" s="90"/>
      <c r="B481" s="90"/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spans="1:26" ht="19.5" customHeight="1">
      <c r="A482" s="90"/>
      <c r="B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spans="1:26" ht="19.5" customHeight="1">
      <c r="A483" s="90"/>
      <c r="B483" s="90"/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spans="1:26" ht="19.5" customHeight="1">
      <c r="A484" s="90"/>
      <c r="B484" s="90"/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spans="1:26" ht="19.5" customHeight="1">
      <c r="A485" s="90"/>
      <c r="B485" s="90"/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spans="1:26" ht="19.5" customHeight="1">
      <c r="A486" s="90"/>
      <c r="B486" s="90"/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spans="1:26" ht="19.5" customHeight="1">
      <c r="A487" s="90"/>
      <c r="B487" s="90"/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spans="1:26" ht="19.5" customHeight="1">
      <c r="A488" s="90"/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spans="1:26" ht="19.5" customHeight="1">
      <c r="A489" s="90"/>
      <c r="B489" s="90"/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spans="1:26" ht="19.5" customHeight="1">
      <c r="A490" s="90"/>
      <c r="B490" s="90"/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spans="1:26" ht="19.5" customHeight="1">
      <c r="A491" s="90"/>
      <c r="B491" s="90"/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spans="1:26" ht="19.5" customHeight="1">
      <c r="A492" s="90"/>
      <c r="B492" s="90"/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spans="1:26" ht="19.5" customHeight="1">
      <c r="A493" s="90"/>
      <c r="B493" s="90"/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spans="1:26" ht="19.5" customHeight="1">
      <c r="A494" s="90"/>
      <c r="B494" s="90"/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spans="1:26" ht="19.5" customHeight="1">
      <c r="A495" s="90"/>
      <c r="B495" s="90"/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spans="1:26" ht="19.5" customHeight="1">
      <c r="A496" s="90"/>
      <c r="B496" s="90"/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spans="1:26" ht="19.5" customHeight="1">
      <c r="A497" s="90"/>
      <c r="B497" s="90"/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spans="1:26" ht="19.5" customHeight="1">
      <c r="A498" s="90"/>
      <c r="B498" s="90"/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spans="1:26" ht="19.5" customHeight="1">
      <c r="A499" s="90"/>
      <c r="B499" s="90"/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spans="1:26" ht="19.5" customHeight="1">
      <c r="A500" s="90"/>
      <c r="B500" s="90"/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spans="1:26" ht="19.5" customHeight="1">
      <c r="A501" s="90"/>
      <c r="B501" s="90"/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spans="1:26" ht="19.5" customHeight="1">
      <c r="A502" s="90"/>
      <c r="B502" s="90"/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spans="1:26" ht="19.5" customHeight="1">
      <c r="A503" s="90"/>
      <c r="B503" s="90"/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spans="1:26" ht="19.5" customHeight="1">
      <c r="A504" s="90"/>
      <c r="B504" s="90"/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spans="1:26" ht="19.5" customHeight="1">
      <c r="A505" s="90"/>
      <c r="B505" s="90"/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spans="1:26" ht="19.5" customHeight="1">
      <c r="A506" s="90"/>
      <c r="B506" s="90"/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spans="1:26" ht="19.5" customHeight="1">
      <c r="A507" s="90"/>
      <c r="B507" s="90"/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spans="1:26" ht="19.5" customHeight="1">
      <c r="A508" s="90"/>
      <c r="B508" s="90"/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spans="1:26" ht="19.5" customHeight="1">
      <c r="A509" s="90"/>
      <c r="B509" s="90"/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spans="1:26" ht="19.5" customHeight="1">
      <c r="A510" s="90"/>
      <c r="B510" s="90"/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spans="1:26" ht="19.5" customHeight="1">
      <c r="A511" s="90"/>
      <c r="B511" s="90"/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spans="1:26" ht="19.5" customHeight="1">
      <c r="A512" s="90"/>
      <c r="B512" s="90"/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spans="1:26" ht="19.5" customHeight="1">
      <c r="A513" s="90"/>
      <c r="B513" s="90"/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spans="1:26" ht="19.5" customHeight="1">
      <c r="A514" s="90"/>
      <c r="B514" s="90"/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spans="1:26" ht="19.5" customHeight="1">
      <c r="A515" s="90"/>
      <c r="B515" s="90"/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spans="1:26" ht="19.5" customHeight="1">
      <c r="A516" s="90"/>
      <c r="B516" s="90"/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spans="1:26" ht="19.5" customHeight="1">
      <c r="A517" s="90"/>
      <c r="B517" s="90"/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spans="1:26" ht="19.5" customHeight="1">
      <c r="A518" s="90"/>
      <c r="B518" s="90"/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spans="1:26" ht="19.5" customHeight="1">
      <c r="A519" s="90"/>
      <c r="B519" s="90"/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spans="1:26" ht="19.5" customHeight="1">
      <c r="A520" s="90"/>
      <c r="B520" s="90"/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spans="1:26" ht="19.5" customHeight="1">
      <c r="A521" s="90"/>
      <c r="B521" s="90"/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spans="1:26" ht="19.5" customHeight="1">
      <c r="A522" s="90"/>
      <c r="B522" s="90"/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spans="1:26" ht="19.5" customHeight="1">
      <c r="A523" s="90"/>
      <c r="B523" s="90"/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spans="1:26" ht="19.5" customHeight="1">
      <c r="A524" s="90"/>
      <c r="B524" s="90"/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spans="1:26" ht="19.5" customHeight="1">
      <c r="A525" s="90"/>
      <c r="B525" s="90"/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spans="1:26" ht="19.5" customHeight="1">
      <c r="A526" s="90"/>
      <c r="B526" s="90"/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spans="1:26" ht="19.5" customHeight="1">
      <c r="A527" s="90"/>
      <c r="B527" s="90"/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spans="1:26" ht="19.5" customHeight="1">
      <c r="A528" s="90"/>
      <c r="B528" s="90"/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spans="1:26" ht="19.5" customHeight="1">
      <c r="A529" s="90"/>
      <c r="B529" s="90"/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spans="1:26" ht="19.5" customHeight="1">
      <c r="A530" s="90"/>
      <c r="B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spans="1:26" ht="19.5" customHeight="1">
      <c r="A531" s="90"/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spans="1:26" ht="19.5" customHeight="1">
      <c r="A532" s="90"/>
      <c r="B532" s="90"/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spans="1:26" ht="19.5" customHeight="1">
      <c r="A533" s="90"/>
      <c r="B533" s="90"/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spans="1:26" ht="19.5" customHeight="1">
      <c r="A534" s="90"/>
      <c r="B534" s="90"/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spans="1:26" ht="19.5" customHeight="1">
      <c r="A535" s="90"/>
      <c r="B535" s="90"/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spans="1:26" ht="19.5" customHeight="1">
      <c r="A536" s="90"/>
      <c r="B536" s="90"/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spans="1:26" ht="19.5" customHeight="1">
      <c r="A537" s="90"/>
      <c r="B537" s="90"/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spans="1:26" ht="19.5" customHeight="1">
      <c r="A538" s="90"/>
      <c r="B538" s="90"/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spans="1:26" ht="19.5" customHeight="1">
      <c r="A539" s="90"/>
      <c r="B539" s="90"/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spans="1:26" ht="19.5" customHeight="1">
      <c r="A540" s="90"/>
      <c r="B540" s="90"/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spans="1:26" ht="19.5" customHeight="1">
      <c r="A541" s="90"/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spans="1:26" ht="19.5" customHeight="1">
      <c r="A542" s="90"/>
      <c r="B542" s="90"/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spans="1:26" ht="19.5" customHeight="1">
      <c r="A543" s="90"/>
      <c r="B543" s="90"/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spans="1:26" ht="19.5" customHeight="1">
      <c r="A544" s="90"/>
      <c r="B544" s="90"/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spans="1:26" ht="19.5" customHeight="1">
      <c r="A545" s="90"/>
      <c r="B545" s="90"/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spans="1:26" ht="19.5" customHeight="1">
      <c r="A546" s="90"/>
      <c r="B546" s="90"/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spans="1:26" ht="19.5" customHeight="1">
      <c r="A547" s="90"/>
      <c r="B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spans="1:26" ht="19.5" customHeight="1">
      <c r="A548" s="90"/>
      <c r="B548" s="90"/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spans="1:26" ht="19.5" customHeight="1">
      <c r="A549" s="90"/>
      <c r="B549" s="90"/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spans="1:26" ht="19.5" customHeight="1">
      <c r="A550" s="90"/>
      <c r="B550" s="90"/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spans="1:26" ht="19.5" customHeight="1">
      <c r="A551" s="90"/>
      <c r="B551" s="90"/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spans="1:26" ht="19.5" customHeight="1">
      <c r="A552" s="90"/>
      <c r="B552" s="90"/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spans="1:26" ht="19.5" customHeight="1">
      <c r="A553" s="90"/>
      <c r="B553" s="90"/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spans="1:26" ht="19.5" customHeight="1">
      <c r="A554" s="90"/>
      <c r="B554" s="90"/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spans="1:26" ht="19.5" customHeight="1">
      <c r="A555" s="90"/>
      <c r="B555" s="90"/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spans="1:26" ht="19.5" customHeight="1">
      <c r="A556" s="90"/>
      <c r="B556" s="90"/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spans="1:26" ht="19.5" customHeight="1">
      <c r="A557" s="90"/>
      <c r="B557" s="90"/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spans="1:26" ht="19.5" customHeight="1">
      <c r="A558" s="90"/>
      <c r="B558" s="90"/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spans="1:26" ht="19.5" customHeight="1">
      <c r="A559" s="90"/>
      <c r="B559" s="90"/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spans="1:26" ht="19.5" customHeight="1">
      <c r="A560" s="90"/>
      <c r="B560" s="90"/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spans="1:26" ht="19.5" customHeight="1">
      <c r="A561" s="90"/>
      <c r="B561" s="90"/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spans="1:26" ht="19.5" customHeight="1">
      <c r="A562" s="90"/>
      <c r="B562" s="90"/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spans="1:26" ht="19.5" customHeight="1">
      <c r="A563" s="90"/>
      <c r="B563" s="90"/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spans="1:26" ht="19.5" customHeight="1">
      <c r="A564" s="90"/>
      <c r="B564" s="90"/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spans="1:26" ht="19.5" customHeight="1">
      <c r="A565" s="90"/>
      <c r="B565" s="90"/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spans="1:26" ht="19.5" customHeight="1">
      <c r="A566" s="90"/>
      <c r="B566" s="90"/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spans="1:26" ht="19.5" customHeight="1">
      <c r="A567" s="90"/>
      <c r="B567" s="90"/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spans="1:26" ht="19.5" customHeight="1">
      <c r="A568" s="90"/>
      <c r="B568" s="90"/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spans="1:26" ht="19.5" customHeight="1">
      <c r="A569" s="90"/>
      <c r="B569" s="90"/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spans="1:26" ht="19.5" customHeight="1">
      <c r="A570" s="90"/>
      <c r="B570" s="90"/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spans="1:26" ht="19.5" customHeight="1">
      <c r="A571" s="90"/>
      <c r="B571" s="90"/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spans="1:26" ht="19.5" customHeight="1">
      <c r="A572" s="90"/>
      <c r="B572" s="90"/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spans="1:26" ht="19.5" customHeight="1">
      <c r="A573" s="90"/>
      <c r="B573" s="90"/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spans="1:26" ht="19.5" customHeight="1">
      <c r="A574" s="90"/>
      <c r="B574" s="90"/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spans="1:26" ht="19.5" customHeight="1">
      <c r="A575" s="90"/>
      <c r="B575" s="90"/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spans="1:26" ht="19.5" customHeight="1">
      <c r="A576" s="90"/>
      <c r="B576" s="90"/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spans="1:26" ht="19.5" customHeight="1">
      <c r="A577" s="90"/>
      <c r="B577" s="90"/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spans="1:26" ht="19.5" customHeight="1">
      <c r="A578" s="90"/>
      <c r="B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spans="1:26" ht="19.5" customHeight="1">
      <c r="A579" s="90"/>
      <c r="B579" s="90"/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spans="1:26" ht="19.5" customHeight="1">
      <c r="A580" s="90"/>
      <c r="B580" s="90"/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spans="1:26" ht="19.5" customHeight="1">
      <c r="A581" s="90"/>
      <c r="B581" s="90"/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spans="1:26" ht="19.5" customHeight="1">
      <c r="A582" s="90"/>
      <c r="B582" s="90"/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spans="1:26" ht="19.5" customHeight="1">
      <c r="A583" s="90"/>
      <c r="B583" s="90"/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spans="1:26" ht="19.5" customHeight="1">
      <c r="A584" s="90"/>
      <c r="B584" s="90"/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spans="1:26" ht="19.5" customHeight="1">
      <c r="A585" s="90"/>
      <c r="B585" s="90"/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spans="1:26" ht="19.5" customHeight="1">
      <c r="A586" s="90"/>
      <c r="B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spans="1:26" ht="19.5" customHeight="1">
      <c r="A587" s="90"/>
      <c r="B587" s="90"/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spans="1:26" ht="19.5" customHeight="1">
      <c r="A588" s="90"/>
      <c r="B588" s="90"/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spans="1:26" ht="19.5" customHeight="1">
      <c r="A589" s="90"/>
      <c r="B589" s="90"/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spans="1:26" ht="19.5" customHeight="1">
      <c r="A590" s="90"/>
      <c r="B590" s="90"/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spans="1:26" ht="19.5" customHeight="1">
      <c r="A591" s="90"/>
      <c r="B591" s="90"/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spans="1:26" ht="19.5" customHeight="1">
      <c r="A592" s="90"/>
      <c r="B592" s="90"/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spans="1:26" ht="19.5" customHeight="1">
      <c r="A593" s="90"/>
      <c r="B593" s="90"/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spans="1:26" ht="19.5" customHeight="1">
      <c r="A594" s="90"/>
      <c r="B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spans="1:26" ht="19.5" customHeight="1">
      <c r="A595" s="90"/>
      <c r="B595" s="90"/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spans="1:26" ht="19.5" customHeight="1">
      <c r="A596" s="90"/>
      <c r="B596" s="90"/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spans="1:26" ht="19.5" customHeight="1">
      <c r="A597" s="90"/>
      <c r="B597" s="90"/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spans="1:26" ht="19.5" customHeight="1">
      <c r="A598" s="90"/>
      <c r="B598" s="90"/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spans="1:26" ht="19.5" customHeight="1">
      <c r="A599" s="90"/>
      <c r="B599" s="90"/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spans="1:26" ht="19.5" customHeight="1">
      <c r="A600" s="90"/>
      <c r="B600" s="90"/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spans="1:26" ht="19.5" customHeight="1">
      <c r="A601" s="90"/>
      <c r="B601" s="90"/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spans="1:26" ht="19.5" customHeight="1">
      <c r="A602" s="90"/>
      <c r="B602" s="90"/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spans="1:26" ht="19.5" customHeight="1">
      <c r="A603" s="90"/>
      <c r="B603" s="90"/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spans="1:26" ht="19.5" customHeight="1">
      <c r="A604" s="90"/>
      <c r="B604" s="90"/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spans="1:26" ht="19.5" customHeight="1">
      <c r="A605" s="90"/>
      <c r="B605" s="90"/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spans="1:26" ht="19.5" customHeight="1">
      <c r="A606" s="90"/>
      <c r="B606" s="90"/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spans="1:26" ht="19.5" customHeight="1">
      <c r="A607" s="90"/>
      <c r="B607" s="90"/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spans="1:26" ht="19.5" customHeight="1">
      <c r="A608" s="90"/>
      <c r="B608" s="90"/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spans="1:26" ht="19.5" customHeight="1">
      <c r="A609" s="90"/>
      <c r="B609" s="90"/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spans="1:26" ht="19.5" customHeight="1">
      <c r="A610" s="90"/>
      <c r="B610" s="90"/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spans="1:26" ht="19.5" customHeight="1">
      <c r="A611" s="90"/>
      <c r="B611" s="90"/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spans="1:26" ht="19.5" customHeight="1">
      <c r="A612" s="90"/>
      <c r="B612" s="90"/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spans="1:26" ht="19.5" customHeight="1">
      <c r="A613" s="90"/>
      <c r="B613" s="90"/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spans="1:26" ht="19.5" customHeight="1">
      <c r="A614" s="90"/>
      <c r="B614" s="90"/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spans="1:26" ht="19.5" customHeight="1">
      <c r="A615" s="90"/>
      <c r="B615" s="90"/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spans="1:26" ht="19.5" customHeight="1">
      <c r="A616" s="90"/>
      <c r="B616" s="90"/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spans="1:26" ht="19.5" customHeight="1">
      <c r="A617" s="90"/>
      <c r="B617" s="90"/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spans="1:26" ht="19.5" customHeight="1">
      <c r="A618" s="90"/>
      <c r="B618" s="90"/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spans="1:26" ht="19.5" customHeight="1">
      <c r="A619" s="90"/>
      <c r="B619" s="90"/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spans="1:26" ht="19.5" customHeight="1">
      <c r="A620" s="90"/>
      <c r="B620" s="90"/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spans="1:26" ht="19.5" customHeight="1">
      <c r="A621" s="90"/>
      <c r="B621" s="90"/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spans="1:26" ht="19.5" customHeight="1">
      <c r="A622" s="90"/>
      <c r="B622" s="90"/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spans="1:26" ht="19.5" customHeight="1">
      <c r="A623" s="90"/>
      <c r="B623" s="90"/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spans="1:26" ht="19.5" customHeight="1">
      <c r="A624" s="90"/>
      <c r="B624" s="90"/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spans="1:26" ht="19.5" customHeight="1">
      <c r="A625" s="90"/>
      <c r="B625" s="90"/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spans="1:26" ht="19.5" customHeight="1">
      <c r="A626" s="90"/>
      <c r="B626" s="90"/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spans="1:26" ht="19.5" customHeight="1">
      <c r="A627" s="90"/>
      <c r="B627" s="90"/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spans="1:26" ht="19.5" customHeight="1">
      <c r="A628" s="90"/>
      <c r="B628" s="90"/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spans="1:26" ht="19.5" customHeight="1">
      <c r="A629" s="90"/>
      <c r="B629" s="90"/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spans="1:26" ht="19.5" customHeight="1">
      <c r="A630" s="90"/>
      <c r="B630" s="90"/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spans="1:26" ht="19.5" customHeight="1">
      <c r="A631" s="90"/>
      <c r="B631" s="90"/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spans="1:26" ht="19.5" customHeight="1">
      <c r="A632" s="90"/>
      <c r="B632" s="90"/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spans="1:26" ht="19.5" customHeight="1">
      <c r="A633" s="90"/>
      <c r="B633" s="90"/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spans="1:26" ht="19.5" customHeight="1">
      <c r="A634" s="90"/>
      <c r="B634" s="90"/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spans="1:26" ht="19.5" customHeight="1">
      <c r="A635" s="90"/>
      <c r="B635" s="90"/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spans="1:26" ht="19.5" customHeight="1">
      <c r="A636" s="90"/>
      <c r="B636" s="90"/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spans="1:26" ht="19.5" customHeight="1">
      <c r="A637" s="90"/>
      <c r="B637" s="90"/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spans="1:26" ht="19.5" customHeight="1">
      <c r="A638" s="90"/>
      <c r="B638" s="90"/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spans="1:26" ht="19.5" customHeight="1">
      <c r="A639" s="90"/>
      <c r="B639" s="90"/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spans="1:26" ht="19.5" customHeight="1">
      <c r="A640" s="90"/>
      <c r="B640" s="90"/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spans="1:26" ht="19.5" customHeight="1">
      <c r="A641" s="90"/>
      <c r="B641" s="90"/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spans="1:26" ht="19.5" customHeight="1">
      <c r="A642" s="90"/>
      <c r="B642" s="90"/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spans="1:26" ht="19.5" customHeight="1">
      <c r="A643" s="90"/>
      <c r="B643" s="90"/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spans="1:26" ht="19.5" customHeight="1">
      <c r="A644" s="90"/>
      <c r="B644" s="90"/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spans="1:26" ht="19.5" customHeight="1">
      <c r="A645" s="90"/>
      <c r="B645" s="90"/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spans="1:26" ht="19.5" customHeight="1">
      <c r="A646" s="90"/>
      <c r="B646" s="90"/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spans="1:26" ht="19.5" customHeight="1">
      <c r="A647" s="90"/>
      <c r="B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spans="1:26" ht="19.5" customHeight="1">
      <c r="A648" s="90"/>
      <c r="B648" s="90"/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spans="1:26" ht="19.5" customHeight="1">
      <c r="A649" s="90"/>
      <c r="B649" s="90"/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spans="1:26" ht="19.5" customHeight="1">
      <c r="A650" s="90"/>
      <c r="B650" s="90"/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spans="1:26" ht="19.5" customHeight="1">
      <c r="A651" s="90"/>
      <c r="B651" s="90"/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spans="1:26" ht="19.5" customHeight="1">
      <c r="A652" s="90"/>
      <c r="B652" s="90"/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spans="1:26" ht="19.5" customHeight="1">
      <c r="A653" s="90"/>
      <c r="B653" s="90"/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spans="1:26" ht="19.5" customHeight="1">
      <c r="A654" s="90"/>
      <c r="B654" s="90"/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spans="1:26" ht="19.5" customHeight="1">
      <c r="A655" s="90"/>
      <c r="B655" s="90"/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spans="1:26" ht="19.5" customHeight="1">
      <c r="A656" s="90"/>
      <c r="B656" s="90"/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spans="1:26" ht="19.5" customHeight="1">
      <c r="A657" s="90"/>
      <c r="B657" s="90"/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spans="1:26" ht="19.5" customHeight="1">
      <c r="A658" s="90"/>
      <c r="B658" s="90"/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spans="1:26" ht="19.5" customHeight="1">
      <c r="A659" s="90"/>
      <c r="B659" s="90"/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spans="1:26" ht="19.5" customHeight="1">
      <c r="A660" s="90"/>
      <c r="B660" s="90"/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spans="1:26" ht="19.5" customHeight="1">
      <c r="A661" s="90"/>
      <c r="B661" s="90"/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spans="1:26" ht="19.5" customHeight="1">
      <c r="A662" s="90"/>
      <c r="B662" s="90"/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spans="1:26" ht="19.5" customHeight="1">
      <c r="A663" s="90"/>
      <c r="B663" s="90"/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spans="1:26" ht="19.5" customHeight="1">
      <c r="A664" s="90"/>
      <c r="B664" s="90"/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spans="1:26" ht="19.5" customHeight="1">
      <c r="A665" s="90"/>
      <c r="B665" s="90"/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spans="1:26" ht="19.5" customHeight="1">
      <c r="A666" s="90"/>
      <c r="B666" s="90"/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spans="1:26" ht="19.5" customHeight="1">
      <c r="A667" s="90"/>
      <c r="B667" s="90"/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spans="1:26" ht="19.5" customHeight="1">
      <c r="A668" s="90"/>
      <c r="B668" s="90"/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spans="1:26" ht="19.5" customHeight="1">
      <c r="A669" s="90"/>
      <c r="B669" s="90"/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spans="1:26" ht="19.5" customHeight="1">
      <c r="A670" s="90"/>
      <c r="B670" s="90"/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spans="1:26" ht="19.5" customHeight="1">
      <c r="A671" s="90"/>
      <c r="B671" s="90"/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spans="1:26" ht="19.5" customHeight="1">
      <c r="A672" s="90"/>
      <c r="B672" s="90"/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spans="1:26" ht="19.5" customHeight="1">
      <c r="A673" s="90"/>
      <c r="B673" s="90"/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spans="1:26" ht="19.5" customHeight="1">
      <c r="A674" s="90"/>
      <c r="B674" s="90"/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spans="1:26" ht="19.5" customHeight="1">
      <c r="A675" s="90"/>
      <c r="B675" s="90"/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spans="1:26" ht="19.5" customHeight="1">
      <c r="A676" s="90"/>
      <c r="B676" s="90"/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spans="1:26" ht="19.5" customHeight="1">
      <c r="A677" s="90"/>
      <c r="B677" s="90"/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spans="1:26" ht="19.5" customHeight="1">
      <c r="A678" s="90"/>
      <c r="B678" s="90"/>
      <c r="C678" s="90"/>
      <c r="D678" s="90"/>
      <c r="E678" s="90"/>
      <c r="F678" s="90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spans="1:26" ht="19.5" customHeight="1">
      <c r="A679" s="90"/>
      <c r="B679" s="90"/>
      <c r="C679" s="90"/>
      <c r="D679" s="90"/>
      <c r="E679" s="90"/>
      <c r="F679" s="90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spans="1:26" ht="19.5" customHeight="1">
      <c r="A680" s="90"/>
      <c r="B680" s="90"/>
      <c r="C680" s="90"/>
      <c r="D680" s="90"/>
      <c r="E680" s="90"/>
      <c r="F680" s="90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spans="1:26" ht="19.5" customHeight="1">
      <c r="A681" s="90"/>
      <c r="B681" s="90"/>
      <c r="C681" s="90"/>
      <c r="D681" s="90"/>
      <c r="E681" s="90"/>
      <c r="F681" s="90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spans="1:26" ht="19.5" customHeight="1">
      <c r="A682" s="90"/>
      <c r="B682" s="90"/>
      <c r="C682" s="90"/>
      <c r="D682" s="90"/>
      <c r="E682" s="90"/>
      <c r="F682" s="90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spans="1:26" ht="19.5" customHeight="1">
      <c r="A683" s="90"/>
      <c r="B683" s="90"/>
      <c r="C683" s="90"/>
      <c r="D683" s="90"/>
      <c r="E683" s="90"/>
      <c r="F683" s="90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spans="1:26" ht="19.5" customHeight="1">
      <c r="A684" s="90"/>
      <c r="B684" s="90"/>
      <c r="C684" s="90"/>
      <c r="D684" s="90"/>
      <c r="E684" s="90"/>
      <c r="F684" s="90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spans="1:26" ht="19.5" customHeight="1">
      <c r="A685" s="90"/>
      <c r="B685" s="90"/>
      <c r="C685" s="90"/>
      <c r="D685" s="90"/>
      <c r="E685" s="90"/>
      <c r="F685" s="90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spans="1:26" ht="19.5" customHeight="1">
      <c r="A686" s="90"/>
      <c r="B686" s="90"/>
      <c r="C686" s="90"/>
      <c r="D686" s="90"/>
      <c r="E686" s="90"/>
      <c r="F686" s="90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spans="1:26" ht="19.5" customHeight="1">
      <c r="A687" s="90"/>
      <c r="B687" s="90"/>
      <c r="C687" s="90"/>
      <c r="D687" s="90"/>
      <c r="E687" s="90"/>
      <c r="F687" s="90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spans="1:26" ht="19.5" customHeight="1">
      <c r="A688" s="90"/>
      <c r="B688" s="90"/>
      <c r="C688" s="90"/>
      <c r="D688" s="90"/>
      <c r="E688" s="90"/>
      <c r="F688" s="90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spans="1:26" ht="19.5" customHeight="1">
      <c r="A689" s="90"/>
      <c r="B689" s="90"/>
      <c r="C689" s="90"/>
      <c r="D689" s="90"/>
      <c r="E689" s="90"/>
      <c r="F689" s="90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spans="1:26" ht="19.5" customHeight="1">
      <c r="A690" s="90"/>
      <c r="B690" s="90"/>
      <c r="C690" s="90"/>
      <c r="D690" s="90"/>
      <c r="E690" s="90"/>
      <c r="F690" s="90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spans="1:26" ht="19.5" customHeight="1">
      <c r="A691" s="90"/>
      <c r="B691" s="90"/>
      <c r="C691" s="90"/>
      <c r="D691" s="90"/>
      <c r="E691" s="90"/>
      <c r="F691" s="90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spans="1:26" ht="19.5" customHeight="1">
      <c r="A692" s="90"/>
      <c r="B692" s="90"/>
      <c r="C692" s="90"/>
      <c r="D692" s="90"/>
      <c r="E692" s="90"/>
      <c r="F692" s="90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spans="1:26" ht="19.5" customHeight="1">
      <c r="A693" s="90"/>
      <c r="B693" s="90"/>
      <c r="C693" s="90"/>
      <c r="D693" s="90"/>
      <c r="E693" s="90"/>
      <c r="F693" s="90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spans="1:26" ht="19.5" customHeight="1">
      <c r="A694" s="90"/>
      <c r="B694" s="90"/>
      <c r="C694" s="90"/>
      <c r="D694" s="90"/>
      <c r="E694" s="90"/>
      <c r="F694" s="90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spans="1:26" ht="19.5" customHeight="1">
      <c r="A695" s="90"/>
      <c r="B695" s="90"/>
      <c r="C695" s="90"/>
      <c r="D695" s="90"/>
      <c r="E695" s="90"/>
      <c r="F695" s="90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spans="1:26" ht="19.5" customHeight="1">
      <c r="A696" s="90"/>
      <c r="B696" s="90"/>
      <c r="C696" s="90"/>
      <c r="D696" s="90"/>
      <c r="E696" s="90"/>
      <c r="F696" s="90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spans="1:26" ht="19.5" customHeight="1">
      <c r="A697" s="90"/>
      <c r="B697" s="90"/>
      <c r="C697" s="90"/>
      <c r="D697" s="90"/>
      <c r="E697" s="90"/>
      <c r="F697" s="90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spans="1:26" ht="19.5" customHeight="1">
      <c r="A698" s="90"/>
      <c r="B698" s="90"/>
      <c r="C698" s="90"/>
      <c r="D698" s="90"/>
      <c r="E698" s="90"/>
      <c r="F698" s="90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spans="1:26" ht="19.5" customHeight="1">
      <c r="A699" s="90"/>
      <c r="B699" s="90"/>
      <c r="C699" s="90"/>
      <c r="D699" s="90"/>
      <c r="E699" s="90"/>
      <c r="F699" s="90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spans="1:26" ht="19.5" customHeight="1">
      <c r="A700" s="90"/>
      <c r="B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spans="1:26" ht="19.5" customHeight="1">
      <c r="A701" s="90"/>
      <c r="B701" s="90"/>
      <c r="C701" s="90"/>
      <c r="D701" s="90"/>
      <c r="E701" s="90"/>
      <c r="F701" s="90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spans="1:26" ht="19.5" customHeight="1">
      <c r="A702" s="90"/>
      <c r="B702" s="90"/>
      <c r="C702" s="90"/>
      <c r="D702" s="90"/>
      <c r="E702" s="90"/>
      <c r="F702" s="90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spans="1:26" ht="19.5" customHeight="1">
      <c r="A703" s="90"/>
      <c r="B703" s="90"/>
      <c r="C703" s="90"/>
      <c r="D703" s="90"/>
      <c r="E703" s="90"/>
      <c r="F703" s="90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spans="1:26" ht="19.5" customHeight="1">
      <c r="A704" s="90"/>
      <c r="B704" s="90"/>
      <c r="C704" s="90"/>
      <c r="D704" s="90"/>
      <c r="E704" s="90"/>
      <c r="F704" s="90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spans="1:26" ht="19.5" customHeight="1">
      <c r="A705" s="90"/>
      <c r="B705" s="90"/>
      <c r="C705" s="90"/>
      <c r="D705" s="90"/>
      <c r="E705" s="90"/>
      <c r="F705" s="90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spans="1:26" ht="19.5" customHeight="1">
      <c r="A706" s="90"/>
      <c r="B706" s="90"/>
      <c r="C706" s="90"/>
      <c r="D706" s="90"/>
      <c r="E706" s="90"/>
      <c r="F706" s="90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spans="1:26" ht="19.5" customHeight="1">
      <c r="A707" s="90"/>
      <c r="B707" s="90"/>
      <c r="C707" s="90"/>
      <c r="D707" s="90"/>
      <c r="E707" s="90"/>
      <c r="F707" s="90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spans="1:26" ht="19.5" customHeight="1">
      <c r="A708" s="90"/>
      <c r="B708" s="90"/>
      <c r="C708" s="90"/>
      <c r="D708" s="90"/>
      <c r="E708" s="90"/>
      <c r="F708" s="90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spans="1:26" ht="19.5" customHeight="1">
      <c r="A709" s="90"/>
      <c r="B709" s="90"/>
      <c r="C709" s="90"/>
      <c r="D709" s="90"/>
      <c r="E709" s="90"/>
      <c r="F709" s="90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spans="1:26" ht="19.5" customHeight="1">
      <c r="A710" s="90"/>
      <c r="B710" s="90"/>
      <c r="C710" s="90"/>
      <c r="D710" s="90"/>
      <c r="E710" s="90"/>
      <c r="F710" s="90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spans="1:26" ht="19.5" customHeight="1">
      <c r="A711" s="90"/>
      <c r="B711" s="90"/>
      <c r="C711" s="90"/>
      <c r="D711" s="90"/>
      <c r="E711" s="90"/>
      <c r="F711" s="90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spans="1:26" ht="19.5" customHeight="1">
      <c r="A712" s="90"/>
      <c r="B712" s="90"/>
      <c r="C712" s="90"/>
      <c r="D712" s="90"/>
      <c r="E712" s="90"/>
      <c r="F712" s="90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spans="1:26" ht="19.5" customHeight="1">
      <c r="A713" s="90"/>
      <c r="B713" s="90"/>
      <c r="C713" s="90"/>
      <c r="D713" s="90"/>
      <c r="E713" s="90"/>
      <c r="F713" s="90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spans="1:26" ht="19.5" customHeight="1">
      <c r="A714" s="90"/>
      <c r="B714" s="90"/>
      <c r="C714" s="90"/>
      <c r="D714" s="90"/>
      <c r="E714" s="90"/>
      <c r="F714" s="90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spans="1:26" ht="19.5" customHeight="1">
      <c r="A715" s="90"/>
      <c r="B715" s="90"/>
      <c r="C715" s="90"/>
      <c r="D715" s="90"/>
      <c r="E715" s="90"/>
      <c r="F715" s="90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spans="1:26" ht="19.5" customHeight="1">
      <c r="A716" s="90"/>
      <c r="B716" s="90"/>
      <c r="C716" s="90"/>
      <c r="D716" s="90"/>
      <c r="E716" s="90"/>
      <c r="F716" s="90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spans="1:26" ht="19.5" customHeight="1">
      <c r="A717" s="90"/>
      <c r="B717" s="90"/>
      <c r="C717" s="90"/>
      <c r="D717" s="90"/>
      <c r="E717" s="90"/>
      <c r="F717" s="90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spans="1:26" ht="19.5" customHeight="1">
      <c r="A718" s="90"/>
      <c r="B718" s="90"/>
      <c r="C718" s="90"/>
      <c r="D718" s="90"/>
      <c r="E718" s="90"/>
      <c r="F718" s="90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spans="1:26" ht="19.5" customHeight="1">
      <c r="A719" s="90"/>
      <c r="B719" s="90"/>
      <c r="C719" s="90"/>
      <c r="D719" s="90"/>
      <c r="E719" s="90"/>
      <c r="F719" s="90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spans="1:26" ht="19.5" customHeight="1">
      <c r="A720" s="90"/>
      <c r="B720" s="90"/>
      <c r="C720" s="90"/>
      <c r="D720" s="90"/>
      <c r="E720" s="90"/>
      <c r="F720" s="90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spans="1:26" ht="19.5" customHeight="1">
      <c r="A721" s="90"/>
      <c r="B721" s="90"/>
      <c r="C721" s="90"/>
      <c r="D721" s="90"/>
      <c r="E721" s="90"/>
      <c r="F721" s="90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spans="1:26" ht="19.5" customHeight="1">
      <c r="A722" s="90"/>
      <c r="B722" s="90"/>
      <c r="C722" s="90"/>
      <c r="D722" s="90"/>
      <c r="E722" s="90"/>
      <c r="F722" s="90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spans="1:26" ht="19.5" customHeight="1">
      <c r="A723" s="90"/>
      <c r="B723" s="90"/>
      <c r="C723" s="90"/>
      <c r="D723" s="90"/>
      <c r="E723" s="90"/>
      <c r="F723" s="90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spans="1:26" ht="19.5" customHeight="1">
      <c r="A724" s="90"/>
      <c r="B724" s="90"/>
      <c r="C724" s="90"/>
      <c r="D724" s="90"/>
      <c r="E724" s="90"/>
      <c r="F724" s="90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spans="1:26" ht="19.5" customHeight="1">
      <c r="A725" s="90"/>
      <c r="B725" s="90"/>
      <c r="C725" s="90"/>
      <c r="D725" s="90"/>
      <c r="E725" s="90"/>
      <c r="F725" s="90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spans="1:26" ht="19.5" customHeight="1">
      <c r="A726" s="90"/>
      <c r="B726" s="90"/>
      <c r="C726" s="90"/>
      <c r="D726" s="90"/>
      <c r="E726" s="90"/>
      <c r="F726" s="90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spans="1:26" ht="19.5" customHeight="1">
      <c r="A727" s="90"/>
      <c r="B727" s="90"/>
      <c r="C727" s="90"/>
      <c r="D727" s="90"/>
      <c r="E727" s="90"/>
      <c r="F727" s="90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spans="1:26" ht="19.5" customHeight="1">
      <c r="A728" s="90"/>
      <c r="B728" s="90"/>
      <c r="C728" s="90"/>
      <c r="D728" s="90"/>
      <c r="E728" s="90"/>
      <c r="F728" s="90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spans="1:26" ht="19.5" customHeight="1">
      <c r="A729" s="90"/>
      <c r="B729" s="90"/>
      <c r="C729" s="90"/>
      <c r="D729" s="90"/>
      <c r="E729" s="90"/>
      <c r="F729" s="90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spans="1:26" ht="19.5" customHeight="1">
      <c r="A730" s="90"/>
      <c r="B730" s="90"/>
      <c r="C730" s="90"/>
      <c r="D730" s="90"/>
      <c r="E730" s="90"/>
      <c r="F730" s="90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spans="1:26" ht="19.5" customHeight="1">
      <c r="A731" s="90"/>
      <c r="B731" s="90"/>
      <c r="C731" s="90"/>
      <c r="D731" s="90"/>
      <c r="E731" s="90"/>
      <c r="F731" s="90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spans="1:26" ht="19.5" customHeight="1">
      <c r="A732" s="90"/>
      <c r="B732" s="90"/>
      <c r="C732" s="90"/>
      <c r="D732" s="90"/>
      <c r="E732" s="90"/>
      <c r="F732" s="90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spans="1:26" ht="19.5" customHeight="1">
      <c r="A733" s="90"/>
      <c r="B733" s="90"/>
      <c r="C733" s="90"/>
      <c r="D733" s="90"/>
      <c r="E733" s="90"/>
      <c r="F733" s="90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spans="1:26" ht="19.5" customHeight="1">
      <c r="A734" s="90"/>
      <c r="B734" s="90"/>
      <c r="C734" s="90"/>
      <c r="D734" s="90"/>
      <c r="E734" s="90"/>
      <c r="F734" s="90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spans="1:26" ht="19.5" customHeight="1">
      <c r="A735" s="90"/>
      <c r="B735" s="90"/>
      <c r="C735" s="90"/>
      <c r="D735" s="90"/>
      <c r="E735" s="90"/>
      <c r="F735" s="90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spans="1:26" ht="19.5" customHeight="1">
      <c r="A736" s="90"/>
      <c r="B736" s="90"/>
      <c r="C736" s="90"/>
      <c r="D736" s="90"/>
      <c r="E736" s="90"/>
      <c r="F736" s="90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spans="1:26" ht="19.5" customHeight="1">
      <c r="A737" s="90"/>
      <c r="B737" s="90"/>
      <c r="C737" s="90"/>
      <c r="D737" s="90"/>
      <c r="E737" s="90"/>
      <c r="F737" s="90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spans="1:26" ht="19.5" customHeight="1">
      <c r="A738" s="90"/>
      <c r="B738" s="90"/>
      <c r="C738" s="90"/>
      <c r="D738" s="90"/>
      <c r="E738" s="90"/>
      <c r="F738" s="90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spans="1:26" ht="19.5" customHeight="1">
      <c r="A739" s="90"/>
      <c r="B739" s="90"/>
      <c r="C739" s="90"/>
      <c r="D739" s="90"/>
      <c r="E739" s="90"/>
      <c r="F739" s="90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spans="1:26" ht="19.5" customHeight="1">
      <c r="A740" s="90"/>
      <c r="B740" s="90"/>
      <c r="C740" s="90"/>
      <c r="D740" s="90"/>
      <c r="E740" s="90"/>
      <c r="F740" s="90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spans="1:26" ht="19.5" customHeight="1">
      <c r="A741" s="90"/>
      <c r="B741" s="90"/>
      <c r="C741" s="90"/>
      <c r="D741" s="90"/>
      <c r="E741" s="90"/>
      <c r="F741" s="90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spans="1:26" ht="19.5" customHeight="1">
      <c r="A742" s="90"/>
      <c r="B742" s="90"/>
      <c r="C742" s="90"/>
      <c r="D742" s="90"/>
      <c r="E742" s="90"/>
      <c r="F742" s="90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spans="1:26" ht="19.5" customHeight="1">
      <c r="A743" s="90"/>
      <c r="B743" s="90"/>
      <c r="C743" s="90"/>
      <c r="D743" s="90"/>
      <c r="E743" s="90"/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spans="1:26" ht="19.5" customHeight="1">
      <c r="A744" s="90"/>
      <c r="B744" s="90"/>
      <c r="C744" s="90"/>
      <c r="D744" s="90"/>
      <c r="E744" s="90"/>
      <c r="F744" s="90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spans="1:26" ht="19.5" customHeight="1">
      <c r="A745" s="90"/>
      <c r="B745" s="90"/>
      <c r="C745" s="90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spans="1:26" ht="19.5" customHeight="1">
      <c r="A746" s="90"/>
      <c r="B746" s="90"/>
      <c r="C746" s="90"/>
      <c r="D746" s="90"/>
      <c r="E746" s="90"/>
      <c r="F746" s="90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spans="1:26" ht="19.5" customHeight="1">
      <c r="A747" s="90"/>
      <c r="B747" s="90"/>
      <c r="C747" s="90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spans="1:26" ht="19.5" customHeight="1">
      <c r="A748" s="90"/>
      <c r="B748" s="90"/>
      <c r="C748" s="90"/>
      <c r="D748" s="90"/>
      <c r="E748" s="90"/>
      <c r="F748" s="90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spans="1:26" ht="19.5" customHeight="1">
      <c r="A749" s="90"/>
      <c r="B749" s="90"/>
      <c r="C749" s="90"/>
      <c r="D749" s="90"/>
      <c r="E749" s="90"/>
      <c r="F749" s="90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spans="1:26" ht="19.5" customHeight="1">
      <c r="A750" s="90"/>
      <c r="B750" s="90"/>
      <c r="C750" s="90"/>
      <c r="D750" s="90"/>
      <c r="E750" s="90"/>
      <c r="F750" s="90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spans="1:26" ht="19.5" customHeight="1">
      <c r="A751" s="90"/>
      <c r="B751" s="90"/>
      <c r="C751" s="90"/>
      <c r="D751" s="90"/>
      <c r="E751" s="90"/>
      <c r="F751" s="90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spans="1:26" ht="19.5" customHeight="1">
      <c r="A752" s="90"/>
      <c r="B752" s="90"/>
      <c r="C752" s="90"/>
      <c r="D752" s="90"/>
      <c r="E752" s="90"/>
      <c r="F752" s="90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spans="1:26" ht="19.5" customHeight="1">
      <c r="A753" s="90"/>
      <c r="B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spans="1:26" ht="19.5" customHeight="1">
      <c r="A754" s="90"/>
      <c r="B754" s="90"/>
      <c r="C754" s="90"/>
      <c r="D754" s="90"/>
      <c r="E754" s="90"/>
      <c r="F754" s="90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spans="1:26" ht="19.5" customHeight="1">
      <c r="A755" s="90"/>
      <c r="B755" s="90"/>
      <c r="C755" s="90"/>
      <c r="D755" s="90"/>
      <c r="E755" s="90"/>
      <c r="F755" s="90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spans="1:26" ht="19.5" customHeight="1">
      <c r="A756" s="90"/>
      <c r="B756" s="90"/>
      <c r="C756" s="90"/>
      <c r="D756" s="90"/>
      <c r="E756" s="90"/>
      <c r="F756" s="90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spans="1:26" ht="19.5" customHeight="1">
      <c r="A757" s="90"/>
      <c r="B757" s="90"/>
      <c r="C757" s="90"/>
      <c r="D757" s="90"/>
      <c r="E757" s="90"/>
      <c r="F757" s="90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spans="1:26" ht="19.5" customHeight="1">
      <c r="A758" s="90"/>
      <c r="B758" s="90"/>
      <c r="C758" s="90"/>
      <c r="D758" s="90"/>
      <c r="E758" s="90"/>
      <c r="F758" s="90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spans="1:26" ht="19.5" customHeight="1">
      <c r="A759" s="90"/>
      <c r="B759" s="90"/>
      <c r="C759" s="90"/>
      <c r="D759" s="90"/>
      <c r="E759" s="90"/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spans="1:26" ht="19.5" customHeight="1">
      <c r="A760" s="90"/>
      <c r="B760" s="90"/>
      <c r="C760" s="90"/>
      <c r="D760" s="90"/>
      <c r="E760" s="90"/>
      <c r="F760" s="90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spans="1:26" ht="19.5" customHeight="1">
      <c r="A761" s="90"/>
      <c r="B761" s="90"/>
      <c r="C761" s="90"/>
      <c r="D761" s="90"/>
      <c r="E761" s="90"/>
      <c r="F761" s="90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spans="1:26" ht="19.5" customHeight="1">
      <c r="A762" s="90"/>
      <c r="B762" s="90"/>
      <c r="C762" s="90"/>
      <c r="D762" s="90"/>
      <c r="E762" s="90"/>
      <c r="F762" s="90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spans="1:26" ht="19.5" customHeight="1">
      <c r="A763" s="90"/>
      <c r="B763" s="90"/>
      <c r="C763" s="90"/>
      <c r="D763" s="90"/>
      <c r="E763" s="90"/>
      <c r="F763" s="90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spans="1:26" ht="19.5" customHeight="1">
      <c r="A764" s="90"/>
      <c r="B764" s="90"/>
      <c r="C764" s="90"/>
      <c r="D764" s="90"/>
      <c r="E764" s="90"/>
      <c r="F764" s="90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spans="1:26" ht="19.5" customHeight="1">
      <c r="A765" s="90"/>
      <c r="B765" s="90"/>
      <c r="C765" s="90"/>
      <c r="D765" s="90"/>
      <c r="E765" s="90"/>
      <c r="F765" s="90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spans="1:26" ht="19.5" customHeight="1">
      <c r="A766" s="90"/>
      <c r="B766" s="90"/>
      <c r="C766" s="90"/>
      <c r="D766" s="90"/>
      <c r="E766" s="90"/>
      <c r="F766" s="90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spans="1:26" ht="19.5" customHeight="1">
      <c r="A767" s="90"/>
      <c r="B767" s="90"/>
      <c r="C767" s="90"/>
      <c r="D767" s="90"/>
      <c r="E767" s="90"/>
      <c r="F767" s="90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spans="1:26" ht="19.5" customHeight="1">
      <c r="A768" s="90"/>
      <c r="B768" s="90"/>
      <c r="C768" s="90"/>
      <c r="D768" s="90"/>
      <c r="E768" s="90"/>
      <c r="F768" s="90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spans="1:26" ht="19.5" customHeight="1">
      <c r="A769" s="90"/>
      <c r="B769" s="90"/>
      <c r="C769" s="90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spans="1:26" ht="19.5" customHeight="1">
      <c r="A770" s="90"/>
      <c r="B770" s="90"/>
      <c r="C770" s="90"/>
      <c r="D770" s="90"/>
      <c r="E770" s="90"/>
      <c r="F770" s="90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spans="1:26" ht="19.5" customHeight="1">
      <c r="A771" s="90"/>
      <c r="B771" s="90"/>
      <c r="C771" s="90"/>
      <c r="D771" s="90"/>
      <c r="E771" s="90"/>
      <c r="F771" s="90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spans="1:26" ht="19.5" customHeight="1">
      <c r="A772" s="90"/>
      <c r="B772" s="90"/>
      <c r="C772" s="90"/>
      <c r="D772" s="90"/>
      <c r="E772" s="90"/>
      <c r="F772" s="90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spans="1:26" ht="19.5" customHeight="1">
      <c r="A773" s="90"/>
      <c r="B773" s="90"/>
      <c r="C773" s="90"/>
      <c r="D773" s="90"/>
      <c r="E773" s="90"/>
      <c r="F773" s="90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spans="1:26" ht="19.5" customHeight="1">
      <c r="A774" s="90"/>
      <c r="B774" s="90"/>
      <c r="C774" s="90"/>
      <c r="D774" s="90"/>
      <c r="E774" s="90"/>
      <c r="F774" s="90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spans="1:26" ht="19.5" customHeight="1">
      <c r="A775" s="90"/>
      <c r="B775" s="90"/>
      <c r="C775" s="90"/>
      <c r="D775" s="90"/>
      <c r="E775" s="90"/>
      <c r="F775" s="90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spans="1:26" ht="19.5" customHeight="1">
      <c r="A776" s="90"/>
      <c r="B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spans="1:26" ht="19.5" customHeight="1">
      <c r="A777" s="90"/>
      <c r="B777" s="90"/>
      <c r="C777" s="90"/>
      <c r="D777" s="90"/>
      <c r="E777" s="90"/>
      <c r="F777" s="90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spans="1:26" ht="19.5" customHeight="1">
      <c r="A778" s="90"/>
      <c r="B778" s="90"/>
      <c r="C778" s="90"/>
      <c r="D778" s="90"/>
      <c r="E778" s="90"/>
      <c r="F778" s="90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spans="1:26" ht="19.5" customHeight="1">
      <c r="A779" s="90"/>
      <c r="B779" s="90"/>
      <c r="C779" s="90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spans="1:26" ht="19.5" customHeight="1">
      <c r="A780" s="90"/>
      <c r="B780" s="90"/>
      <c r="C780" s="90"/>
      <c r="D780" s="90"/>
      <c r="E780" s="90"/>
      <c r="F780" s="90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spans="1:26" ht="19.5" customHeight="1">
      <c r="A781" s="90"/>
      <c r="B781" s="90"/>
      <c r="C781" s="90"/>
      <c r="D781" s="90"/>
      <c r="E781" s="90"/>
      <c r="F781" s="90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spans="1:26" ht="19.5" customHeight="1">
      <c r="A782" s="90"/>
      <c r="B782" s="90"/>
      <c r="C782" s="90"/>
      <c r="D782" s="90"/>
      <c r="E782" s="90"/>
      <c r="F782" s="90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spans="1:26" ht="19.5" customHeight="1">
      <c r="A783" s="90"/>
      <c r="B783" s="90"/>
      <c r="C783" s="90"/>
      <c r="D783" s="90"/>
      <c r="E783" s="90"/>
      <c r="F783" s="90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spans="1:26" ht="19.5" customHeight="1">
      <c r="A784" s="90"/>
      <c r="B784" s="90"/>
      <c r="C784" s="90"/>
      <c r="D784" s="90"/>
      <c r="E784" s="90"/>
      <c r="F784" s="90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spans="1:26" ht="19.5" customHeight="1">
      <c r="A785" s="90"/>
      <c r="B785" s="90"/>
      <c r="C785" s="90"/>
      <c r="D785" s="90"/>
      <c r="E785" s="90"/>
      <c r="F785" s="90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spans="1:26" ht="19.5" customHeight="1">
      <c r="A786" s="90"/>
      <c r="B786" s="90"/>
      <c r="C786" s="90"/>
      <c r="D786" s="90"/>
      <c r="E786" s="90"/>
      <c r="F786" s="90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spans="1:26" ht="19.5" customHeight="1">
      <c r="A787" s="90"/>
      <c r="B787" s="90"/>
      <c r="C787" s="90"/>
      <c r="D787" s="90"/>
      <c r="E787" s="90"/>
      <c r="F787" s="90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spans="1:26" ht="19.5" customHeight="1">
      <c r="A788" s="90"/>
      <c r="B788" s="90"/>
      <c r="C788" s="90"/>
      <c r="D788" s="90"/>
      <c r="E788" s="90"/>
      <c r="F788" s="90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spans="1:26" ht="19.5" customHeight="1">
      <c r="A789" s="90"/>
      <c r="B789" s="90"/>
      <c r="C789" s="90"/>
      <c r="D789" s="90"/>
      <c r="E789" s="90"/>
      <c r="F789" s="90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spans="1:26" ht="19.5" customHeight="1">
      <c r="A790" s="90"/>
      <c r="B790" s="90"/>
      <c r="C790" s="90"/>
      <c r="D790" s="90"/>
      <c r="E790" s="90"/>
      <c r="F790" s="90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spans="1:26" ht="19.5" customHeight="1">
      <c r="A791" s="90"/>
      <c r="B791" s="90"/>
      <c r="C791" s="90"/>
      <c r="D791" s="90"/>
      <c r="E791" s="90"/>
      <c r="F791" s="90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spans="1:26" ht="19.5" customHeight="1">
      <c r="A792" s="90"/>
      <c r="B792" s="90"/>
      <c r="C792" s="90"/>
      <c r="D792" s="90"/>
      <c r="E792" s="90"/>
      <c r="F792" s="90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spans="1:26" ht="19.5" customHeight="1">
      <c r="A793" s="90"/>
      <c r="B793" s="90"/>
      <c r="C793" s="90"/>
      <c r="D793" s="90"/>
      <c r="E793" s="90"/>
      <c r="F793" s="90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spans="1:26" ht="19.5" customHeight="1">
      <c r="A794" s="90"/>
      <c r="B794" s="90"/>
      <c r="C794" s="90"/>
      <c r="D794" s="90"/>
      <c r="E794" s="90"/>
      <c r="F794" s="90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spans="1:26" ht="19.5" customHeight="1">
      <c r="A795" s="90"/>
      <c r="B795" s="90"/>
      <c r="C795" s="90"/>
      <c r="D795" s="90"/>
      <c r="E795" s="90"/>
      <c r="F795" s="90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spans="1:26" ht="19.5" customHeight="1">
      <c r="A796" s="90"/>
      <c r="B796" s="90"/>
      <c r="C796" s="90"/>
      <c r="D796" s="90"/>
      <c r="E796" s="90"/>
      <c r="F796" s="90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spans="1:26" ht="19.5" customHeight="1">
      <c r="A797" s="90"/>
      <c r="B797" s="90"/>
      <c r="C797" s="90"/>
      <c r="D797" s="90"/>
      <c r="E797" s="90"/>
      <c r="F797" s="90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spans="1:26" ht="19.5" customHeight="1">
      <c r="A798" s="90"/>
      <c r="B798" s="90"/>
      <c r="C798" s="90"/>
      <c r="D798" s="90"/>
      <c r="E798" s="90"/>
      <c r="F798" s="90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spans="1:26" ht="19.5" customHeight="1">
      <c r="A799" s="90"/>
      <c r="B799" s="90"/>
      <c r="C799" s="90"/>
      <c r="D799" s="90"/>
      <c r="E799" s="90"/>
      <c r="F799" s="90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spans="1:26" ht="19.5" customHeight="1">
      <c r="A800" s="90"/>
      <c r="B800" s="90"/>
      <c r="C800" s="90"/>
      <c r="D800" s="90"/>
      <c r="E800" s="90"/>
      <c r="F800" s="90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spans="1:26" ht="19.5" customHeight="1">
      <c r="A801" s="90"/>
      <c r="B801" s="90"/>
      <c r="C801" s="90"/>
      <c r="D801" s="90"/>
      <c r="E801" s="90"/>
      <c r="F801" s="90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spans="1:26" ht="19.5" customHeight="1">
      <c r="A802" s="90"/>
      <c r="B802" s="90"/>
      <c r="C802" s="90"/>
      <c r="D802" s="90"/>
      <c r="E802" s="90"/>
      <c r="F802" s="90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spans="1:26" ht="19.5" customHeight="1">
      <c r="A803" s="90"/>
      <c r="B803" s="90"/>
      <c r="C803" s="90"/>
      <c r="D803" s="90"/>
      <c r="E803" s="90"/>
      <c r="F803" s="90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spans="1:26" ht="19.5" customHeight="1">
      <c r="A804" s="90"/>
      <c r="B804" s="90"/>
      <c r="C804" s="90"/>
      <c r="D804" s="90"/>
      <c r="E804" s="90"/>
      <c r="F804" s="90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spans="1:26" ht="19.5" customHeight="1">
      <c r="A805" s="90"/>
      <c r="B805" s="90"/>
      <c r="C805" s="90"/>
      <c r="D805" s="90"/>
      <c r="E805" s="90"/>
      <c r="F805" s="90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spans="1:26" ht="19.5" customHeight="1">
      <c r="A806" s="90"/>
      <c r="B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spans="1:26" ht="19.5" customHeight="1">
      <c r="A807" s="90"/>
      <c r="B807" s="90"/>
      <c r="C807" s="90"/>
      <c r="D807" s="90"/>
      <c r="E807" s="90"/>
      <c r="F807" s="90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spans="1:26" ht="19.5" customHeight="1">
      <c r="A808" s="90"/>
      <c r="B808" s="90"/>
      <c r="C808" s="90"/>
      <c r="D808" s="90"/>
      <c r="E808" s="90"/>
      <c r="F808" s="90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spans="1:26" ht="19.5" customHeight="1">
      <c r="A809" s="90"/>
      <c r="B809" s="90"/>
      <c r="C809" s="90"/>
      <c r="D809" s="90"/>
      <c r="E809" s="90"/>
      <c r="F809" s="90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spans="1:26" ht="19.5" customHeight="1">
      <c r="A810" s="90"/>
      <c r="B810" s="90"/>
      <c r="C810" s="90"/>
      <c r="D810" s="90"/>
      <c r="E810" s="90"/>
      <c r="F810" s="90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spans="1:26" ht="19.5" customHeight="1">
      <c r="A811" s="90"/>
      <c r="B811" s="90"/>
      <c r="C811" s="90"/>
      <c r="D811" s="90"/>
      <c r="E811" s="90"/>
      <c r="F811" s="90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spans="1:26" ht="19.5" customHeight="1">
      <c r="A812" s="90"/>
      <c r="B812" s="90"/>
      <c r="C812" s="90"/>
      <c r="D812" s="90"/>
      <c r="E812" s="90"/>
      <c r="F812" s="90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spans="1:26" ht="19.5" customHeight="1">
      <c r="A813" s="90"/>
      <c r="B813" s="90"/>
      <c r="C813" s="90"/>
      <c r="D813" s="90"/>
      <c r="E813" s="90"/>
      <c r="F813" s="90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spans="1:26" ht="19.5" customHeight="1">
      <c r="A814" s="90"/>
      <c r="B814" s="90"/>
      <c r="C814" s="90"/>
      <c r="D814" s="90"/>
      <c r="E814" s="90"/>
      <c r="F814" s="90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spans="1:26" ht="19.5" customHeight="1">
      <c r="A815" s="90"/>
      <c r="B815" s="90"/>
      <c r="C815" s="90"/>
      <c r="D815" s="90"/>
      <c r="E815" s="90"/>
      <c r="F815" s="90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spans="1:26" ht="19.5" customHeight="1">
      <c r="A816" s="90"/>
      <c r="B816" s="90"/>
      <c r="C816" s="90"/>
      <c r="D816" s="90"/>
      <c r="E816" s="90"/>
      <c r="F816" s="90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spans="1:26" ht="19.5" customHeight="1">
      <c r="A817" s="90"/>
      <c r="B817" s="90"/>
      <c r="C817" s="90"/>
      <c r="D817" s="90"/>
      <c r="E817" s="90"/>
      <c r="F817" s="90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spans="1:26" ht="19.5" customHeight="1">
      <c r="A818" s="90"/>
      <c r="B818" s="90"/>
      <c r="C818" s="90"/>
      <c r="D818" s="90"/>
      <c r="E818" s="90"/>
      <c r="F818" s="90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spans="1:26" ht="19.5" customHeight="1">
      <c r="A819" s="90"/>
      <c r="B819" s="90"/>
      <c r="C819" s="90"/>
      <c r="D819" s="90"/>
      <c r="E819" s="90"/>
      <c r="F819" s="90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spans="1:26" ht="19.5" customHeight="1">
      <c r="A820" s="90"/>
      <c r="B820" s="90"/>
      <c r="C820" s="90"/>
      <c r="D820" s="90"/>
      <c r="E820" s="90"/>
      <c r="F820" s="90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spans="1:26" ht="19.5" customHeight="1">
      <c r="A821" s="90"/>
      <c r="B821" s="90"/>
      <c r="C821" s="90"/>
      <c r="D821" s="90"/>
      <c r="E821" s="90"/>
      <c r="F821" s="90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spans="1:26" ht="19.5" customHeight="1">
      <c r="A822" s="90"/>
      <c r="B822" s="90"/>
      <c r="C822" s="90"/>
      <c r="D822" s="90"/>
      <c r="E822" s="90"/>
      <c r="F822" s="90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spans="1:26" ht="19.5" customHeight="1">
      <c r="A823" s="90"/>
      <c r="B823" s="90"/>
      <c r="C823" s="90"/>
      <c r="D823" s="90"/>
      <c r="E823" s="90"/>
      <c r="F823" s="90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spans="1:26" ht="19.5" customHeight="1">
      <c r="A824" s="90"/>
      <c r="B824" s="90"/>
      <c r="C824" s="90"/>
      <c r="D824" s="90"/>
      <c r="E824" s="90"/>
      <c r="F824" s="90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spans="1:26" ht="19.5" customHeight="1">
      <c r="A825" s="90"/>
      <c r="B825" s="90"/>
      <c r="C825" s="90"/>
      <c r="D825" s="90"/>
      <c r="E825" s="90"/>
      <c r="F825" s="90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spans="1:26" ht="19.5" customHeight="1">
      <c r="A826" s="90"/>
      <c r="B826" s="90"/>
      <c r="C826" s="90"/>
      <c r="D826" s="90"/>
      <c r="E826" s="90"/>
      <c r="F826" s="90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spans="1:26" ht="19.5" customHeight="1">
      <c r="A827" s="90"/>
      <c r="B827" s="90"/>
      <c r="C827" s="90"/>
      <c r="D827" s="90"/>
      <c r="E827" s="90"/>
      <c r="F827" s="90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spans="1:26" ht="19.5" customHeight="1">
      <c r="A828" s="90"/>
      <c r="B828" s="90"/>
      <c r="C828" s="90"/>
      <c r="D828" s="90"/>
      <c r="E828" s="90"/>
      <c r="F828" s="90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spans="1:26" ht="19.5" customHeight="1">
      <c r="A829" s="90"/>
      <c r="B829" s="90"/>
      <c r="C829" s="90"/>
      <c r="D829" s="90"/>
      <c r="E829" s="90"/>
      <c r="F829" s="90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spans="1:26" ht="19.5" customHeight="1">
      <c r="A830" s="90"/>
      <c r="B830" s="90"/>
      <c r="C830" s="90"/>
      <c r="D830" s="90"/>
      <c r="E830" s="90"/>
      <c r="F830" s="90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spans="1:26" ht="19.5" customHeight="1">
      <c r="A831" s="90"/>
      <c r="B831" s="90"/>
      <c r="C831" s="90"/>
      <c r="D831" s="90"/>
      <c r="E831" s="90"/>
      <c r="F831" s="90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spans="1:26" ht="19.5" customHeight="1">
      <c r="A832" s="90"/>
      <c r="B832" s="90"/>
      <c r="C832" s="90"/>
      <c r="D832" s="90"/>
      <c r="E832" s="90"/>
      <c r="F832" s="90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spans="1:26" ht="19.5" customHeight="1">
      <c r="A833" s="90"/>
      <c r="B833" s="90"/>
      <c r="C833" s="90"/>
      <c r="D833" s="90"/>
      <c r="E833" s="90"/>
      <c r="F833" s="90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spans="1:26" ht="19.5" customHeight="1">
      <c r="A834" s="90"/>
      <c r="B834" s="90"/>
      <c r="C834" s="90"/>
      <c r="D834" s="90"/>
      <c r="E834" s="90"/>
      <c r="F834" s="90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spans="1:26" ht="19.5" customHeight="1">
      <c r="A835" s="90"/>
      <c r="B835" s="90"/>
      <c r="C835" s="90"/>
      <c r="D835" s="90"/>
      <c r="E835" s="90"/>
      <c r="F835" s="90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spans="1:26" ht="19.5" customHeight="1">
      <c r="A836" s="90"/>
      <c r="B836" s="90"/>
      <c r="C836" s="90"/>
      <c r="D836" s="90"/>
      <c r="E836" s="90"/>
      <c r="F836" s="90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spans="1:26" ht="19.5" customHeight="1">
      <c r="A837" s="90"/>
      <c r="B837" s="90"/>
      <c r="C837" s="90"/>
      <c r="D837" s="90"/>
      <c r="E837" s="90"/>
      <c r="F837" s="90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spans="1:26" ht="19.5" customHeight="1">
      <c r="A838" s="90"/>
      <c r="B838" s="90"/>
      <c r="C838" s="90"/>
      <c r="D838" s="90"/>
      <c r="E838" s="90"/>
      <c r="F838" s="90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spans="1:26" ht="19.5" customHeight="1">
      <c r="A839" s="90"/>
      <c r="B839" s="90"/>
      <c r="C839" s="90"/>
      <c r="D839" s="90"/>
      <c r="E839" s="90"/>
      <c r="F839" s="90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spans="1:26" ht="19.5" customHeight="1">
      <c r="A840" s="90"/>
      <c r="B840" s="90"/>
      <c r="C840" s="90"/>
      <c r="D840" s="90"/>
      <c r="E840" s="90"/>
      <c r="F840" s="90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spans="1:26" ht="19.5" customHeight="1">
      <c r="A841" s="90"/>
      <c r="B841" s="90"/>
      <c r="C841" s="90"/>
      <c r="D841" s="90"/>
      <c r="E841" s="90"/>
      <c r="F841" s="90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spans="1:26" ht="19.5" customHeight="1">
      <c r="A842" s="90"/>
      <c r="B842" s="90"/>
      <c r="C842" s="90"/>
      <c r="D842" s="90"/>
      <c r="E842" s="90"/>
      <c r="F842" s="90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spans="1:26" ht="19.5" customHeight="1">
      <c r="A843" s="90"/>
      <c r="B843" s="90"/>
      <c r="C843" s="90"/>
      <c r="D843" s="90"/>
      <c r="E843" s="90"/>
      <c r="F843" s="90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spans="1:26" ht="19.5" customHeight="1">
      <c r="A844" s="90"/>
      <c r="B844" s="90"/>
      <c r="C844" s="90"/>
      <c r="D844" s="90"/>
      <c r="E844" s="90"/>
      <c r="F844" s="90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spans="1:26" ht="19.5" customHeight="1">
      <c r="A845" s="90"/>
      <c r="B845" s="90"/>
      <c r="C845" s="90"/>
      <c r="D845" s="90"/>
      <c r="E845" s="90"/>
      <c r="F845" s="90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spans="1:26" ht="19.5" customHeight="1">
      <c r="A846" s="90"/>
      <c r="B846" s="90"/>
      <c r="C846" s="90"/>
      <c r="D846" s="90"/>
      <c r="E846" s="90"/>
      <c r="F846" s="90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spans="1:26" ht="19.5" customHeight="1">
      <c r="A847" s="90"/>
      <c r="B847" s="90"/>
      <c r="C847" s="90"/>
      <c r="D847" s="90"/>
      <c r="E847" s="90"/>
      <c r="F847" s="90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spans="1:26" ht="19.5" customHeight="1">
      <c r="A848" s="90"/>
      <c r="B848" s="90"/>
      <c r="C848" s="90"/>
      <c r="D848" s="90"/>
      <c r="E848" s="90"/>
      <c r="F848" s="90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spans="1:26" ht="19.5" customHeight="1">
      <c r="A849" s="90"/>
      <c r="B849" s="90"/>
      <c r="C849" s="90"/>
      <c r="D849" s="90"/>
      <c r="E849" s="90"/>
      <c r="F849" s="90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spans="1:26" ht="19.5" customHeight="1">
      <c r="A850" s="90"/>
      <c r="B850" s="90"/>
      <c r="C850" s="90"/>
      <c r="D850" s="90"/>
      <c r="E850" s="90"/>
      <c r="F850" s="90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spans="1:26" ht="19.5" customHeight="1">
      <c r="A851" s="90"/>
      <c r="B851" s="90"/>
      <c r="C851" s="90"/>
      <c r="D851" s="90"/>
      <c r="E851" s="90"/>
      <c r="F851" s="90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spans="1:26" ht="19.5" customHeight="1">
      <c r="A852" s="90"/>
      <c r="B852" s="90"/>
      <c r="C852" s="90"/>
      <c r="D852" s="90"/>
      <c r="E852" s="90"/>
      <c r="F852" s="90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spans="1:26" ht="19.5" customHeight="1">
      <c r="A853" s="90"/>
      <c r="B853" s="90"/>
      <c r="C853" s="90"/>
      <c r="D853" s="90"/>
      <c r="E853" s="90"/>
      <c r="F853" s="90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spans="1:26" ht="19.5" customHeight="1">
      <c r="A854" s="90"/>
      <c r="B854" s="90"/>
      <c r="C854" s="90"/>
      <c r="D854" s="90"/>
      <c r="E854" s="90"/>
      <c r="F854" s="90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spans="1:26" ht="19.5" customHeight="1">
      <c r="A855" s="90"/>
      <c r="B855" s="90"/>
      <c r="C855" s="90"/>
      <c r="D855" s="90"/>
      <c r="E855" s="90"/>
      <c r="F855" s="90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spans="1:26" ht="19.5" customHeight="1">
      <c r="A856" s="90"/>
      <c r="B856" s="90"/>
      <c r="C856" s="90"/>
      <c r="D856" s="90"/>
      <c r="E856" s="90"/>
      <c r="F856" s="90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spans="1:26" ht="19.5" customHeight="1">
      <c r="A857" s="90"/>
      <c r="B857" s="90"/>
      <c r="C857" s="90"/>
      <c r="D857" s="90"/>
      <c r="E857" s="90"/>
      <c r="F857" s="90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spans="1:26" ht="19.5" customHeight="1">
      <c r="A858" s="90"/>
      <c r="B858" s="90"/>
      <c r="C858" s="90"/>
      <c r="D858" s="90"/>
      <c r="E858" s="90"/>
      <c r="F858" s="90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spans="1:26" ht="19.5" customHeight="1">
      <c r="A859" s="90"/>
      <c r="B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spans="1:26" ht="19.5" customHeight="1">
      <c r="A860" s="90"/>
      <c r="B860" s="90"/>
      <c r="C860" s="90"/>
      <c r="D860" s="90"/>
      <c r="E860" s="90"/>
      <c r="F860" s="90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spans="1:26" ht="19.5" customHeight="1">
      <c r="A861" s="90"/>
      <c r="B861" s="90"/>
      <c r="C861" s="90"/>
      <c r="D861" s="90"/>
      <c r="E861" s="90"/>
      <c r="F861" s="90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spans="1:26" ht="19.5" customHeight="1">
      <c r="A862" s="90"/>
      <c r="B862" s="90"/>
      <c r="C862" s="90"/>
      <c r="D862" s="90"/>
      <c r="E862" s="90"/>
      <c r="F862" s="90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spans="1:26" ht="19.5" customHeight="1">
      <c r="A863" s="90"/>
      <c r="B863" s="90"/>
      <c r="C863" s="90"/>
      <c r="D863" s="90"/>
      <c r="E863" s="90"/>
      <c r="F863" s="90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spans="1:26" ht="19.5" customHeight="1">
      <c r="A864" s="90"/>
      <c r="B864" s="90"/>
      <c r="C864" s="90"/>
      <c r="D864" s="90"/>
      <c r="E864" s="90"/>
      <c r="F864" s="90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spans="1:26" ht="19.5" customHeight="1">
      <c r="A865" s="90"/>
      <c r="B865" s="90"/>
      <c r="C865" s="90"/>
      <c r="D865" s="90"/>
      <c r="E865" s="90"/>
      <c r="F865" s="90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spans="1:26" ht="19.5" customHeight="1">
      <c r="A866" s="90"/>
      <c r="B866" s="90"/>
      <c r="C866" s="90"/>
      <c r="D866" s="90"/>
      <c r="E866" s="90"/>
      <c r="F866" s="90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spans="1:26" ht="19.5" customHeight="1">
      <c r="A867" s="90"/>
      <c r="B867" s="90"/>
      <c r="C867" s="90"/>
      <c r="D867" s="90"/>
      <c r="E867" s="90"/>
      <c r="F867" s="90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spans="1:26" ht="19.5" customHeight="1">
      <c r="A868" s="90"/>
      <c r="B868" s="90"/>
      <c r="C868" s="90"/>
      <c r="D868" s="90"/>
      <c r="E868" s="90"/>
      <c r="F868" s="90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spans="1:26" ht="19.5" customHeight="1">
      <c r="A869" s="90"/>
      <c r="B869" s="90"/>
      <c r="C869" s="90"/>
      <c r="D869" s="90"/>
      <c r="E869" s="90"/>
      <c r="F869" s="90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spans="1:26" ht="19.5" customHeight="1">
      <c r="A870" s="90"/>
      <c r="B870" s="90"/>
      <c r="C870" s="90"/>
      <c r="D870" s="90"/>
      <c r="E870" s="90"/>
      <c r="F870" s="90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spans="1:26" ht="19.5" customHeight="1">
      <c r="A871" s="90"/>
      <c r="B871" s="90"/>
      <c r="C871" s="90"/>
      <c r="D871" s="90"/>
      <c r="E871" s="90"/>
      <c r="F871" s="90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spans="1:26" ht="19.5" customHeight="1">
      <c r="A872" s="90"/>
      <c r="B872" s="90"/>
      <c r="C872" s="90"/>
      <c r="D872" s="90"/>
      <c r="E872" s="90"/>
      <c r="F872" s="90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spans="1:26" ht="19.5" customHeight="1">
      <c r="A873" s="90"/>
      <c r="B873" s="90"/>
      <c r="C873" s="90"/>
      <c r="D873" s="90"/>
      <c r="E873" s="90"/>
      <c r="F873" s="90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spans="1:26" ht="19.5" customHeight="1">
      <c r="A874" s="90"/>
      <c r="B874" s="90"/>
      <c r="C874" s="90"/>
      <c r="D874" s="90"/>
      <c r="E874" s="90"/>
      <c r="F874" s="90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spans="1:26" ht="19.5" customHeight="1">
      <c r="A875" s="90"/>
      <c r="B875" s="90"/>
      <c r="C875" s="90"/>
      <c r="D875" s="90"/>
      <c r="E875" s="90"/>
      <c r="F875" s="90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spans="1:26" ht="19.5" customHeight="1">
      <c r="A876" s="90"/>
      <c r="B876" s="90"/>
      <c r="C876" s="90"/>
      <c r="D876" s="90"/>
      <c r="E876" s="90"/>
      <c r="F876" s="90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spans="1:26" ht="19.5" customHeight="1">
      <c r="A877" s="90"/>
      <c r="B877" s="90"/>
      <c r="C877" s="90"/>
      <c r="D877" s="90"/>
      <c r="E877" s="90"/>
      <c r="F877" s="90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spans="1:26" ht="19.5" customHeight="1">
      <c r="A878" s="90"/>
      <c r="B878" s="90"/>
      <c r="C878" s="90"/>
      <c r="D878" s="90"/>
      <c r="E878" s="90"/>
      <c r="F878" s="90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spans="1:26" ht="19.5" customHeight="1">
      <c r="A879" s="90"/>
      <c r="B879" s="90"/>
      <c r="C879" s="90"/>
      <c r="D879" s="90"/>
      <c r="E879" s="90"/>
      <c r="F879" s="90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spans="1:26" ht="19.5" customHeight="1">
      <c r="A880" s="90"/>
      <c r="B880" s="90"/>
      <c r="C880" s="90"/>
      <c r="D880" s="90"/>
      <c r="E880" s="90"/>
      <c r="F880" s="90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spans="1:26" ht="19.5" customHeight="1">
      <c r="A881" s="90"/>
      <c r="B881" s="90"/>
      <c r="C881" s="90"/>
      <c r="D881" s="90"/>
      <c r="E881" s="90"/>
      <c r="F881" s="90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 ht="19.5" customHeight="1">
      <c r="A882" s="90"/>
      <c r="B882" s="90"/>
      <c r="C882" s="90"/>
      <c r="D882" s="90"/>
      <c r="E882" s="90"/>
      <c r="F882" s="90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spans="1:26" ht="19.5" customHeight="1">
      <c r="A883" s="90"/>
      <c r="B883" s="90"/>
      <c r="C883" s="90"/>
      <c r="D883" s="90"/>
      <c r="E883" s="90"/>
      <c r="F883" s="90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spans="1:26" ht="19.5" customHeight="1">
      <c r="A884" s="90"/>
      <c r="B884" s="90"/>
      <c r="C884" s="90"/>
      <c r="D884" s="90"/>
      <c r="E884" s="90"/>
      <c r="F884" s="90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spans="1:26" ht="19.5" customHeight="1">
      <c r="A885" s="90"/>
      <c r="B885" s="90"/>
      <c r="C885" s="90"/>
      <c r="D885" s="90"/>
      <c r="E885" s="90"/>
      <c r="F885" s="90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spans="1:26" ht="19.5" customHeight="1">
      <c r="A886" s="90"/>
      <c r="B886" s="90"/>
      <c r="C886" s="90"/>
      <c r="D886" s="90"/>
      <c r="E886" s="90"/>
      <c r="F886" s="90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spans="1:26" ht="19.5" customHeight="1">
      <c r="A887" s="90"/>
      <c r="B887" s="90"/>
      <c r="C887" s="90"/>
      <c r="D887" s="90"/>
      <c r="E887" s="90"/>
      <c r="F887" s="90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spans="1:26" ht="19.5" customHeight="1">
      <c r="A888" s="90"/>
      <c r="B888" s="90"/>
      <c r="C888" s="90"/>
      <c r="D888" s="90"/>
      <c r="E888" s="90"/>
      <c r="F888" s="90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spans="1:26" ht="19.5" customHeight="1">
      <c r="A889" s="90"/>
      <c r="B889" s="90"/>
      <c r="C889" s="90"/>
      <c r="D889" s="90"/>
      <c r="E889" s="90"/>
      <c r="F889" s="90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spans="1:26" ht="19.5" customHeight="1">
      <c r="A890" s="90"/>
      <c r="B890" s="90"/>
      <c r="C890" s="90"/>
      <c r="D890" s="90"/>
      <c r="E890" s="90"/>
      <c r="F890" s="90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spans="1:26" ht="19.5" customHeight="1">
      <c r="A891" s="90"/>
      <c r="B891" s="90"/>
      <c r="C891" s="90"/>
      <c r="D891" s="90"/>
      <c r="E891" s="90"/>
      <c r="F891" s="90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spans="1:26" ht="19.5" customHeight="1">
      <c r="A892" s="90"/>
      <c r="B892" s="90"/>
      <c r="C892" s="90"/>
      <c r="D892" s="90"/>
      <c r="E892" s="90"/>
      <c r="F892" s="90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spans="1:26" ht="19.5" customHeight="1">
      <c r="A893" s="90"/>
      <c r="B893" s="90"/>
      <c r="C893" s="90"/>
      <c r="D893" s="90"/>
      <c r="E893" s="90"/>
      <c r="F893" s="90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spans="1:26" ht="19.5" customHeight="1">
      <c r="A894" s="90"/>
      <c r="B894" s="90"/>
      <c r="C894" s="90"/>
      <c r="D894" s="90"/>
      <c r="E894" s="90"/>
      <c r="F894" s="90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spans="1:26" ht="19.5" customHeight="1">
      <c r="A895" s="90"/>
      <c r="B895" s="90"/>
      <c r="C895" s="90"/>
      <c r="D895" s="90"/>
      <c r="E895" s="90"/>
      <c r="F895" s="90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spans="1:26" ht="19.5" customHeight="1">
      <c r="A896" s="90"/>
      <c r="B896" s="90"/>
      <c r="C896" s="90"/>
      <c r="D896" s="90"/>
      <c r="E896" s="90"/>
      <c r="F896" s="90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spans="1:26" ht="19.5" customHeight="1">
      <c r="A897" s="90"/>
      <c r="B897" s="90"/>
      <c r="C897" s="90"/>
      <c r="D897" s="90"/>
      <c r="E897" s="90"/>
      <c r="F897" s="90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spans="1:26" ht="19.5" customHeight="1">
      <c r="A898" s="90"/>
      <c r="B898" s="90"/>
      <c r="C898" s="90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spans="1:26" ht="19.5" customHeight="1">
      <c r="A899" s="90"/>
      <c r="B899" s="90"/>
      <c r="C899" s="90"/>
      <c r="D899" s="90"/>
      <c r="E899" s="90"/>
      <c r="F899" s="90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spans="1:26" ht="19.5" customHeight="1">
      <c r="A900" s="90"/>
      <c r="B900" s="90"/>
      <c r="C900" s="90"/>
      <c r="D900" s="90"/>
      <c r="E900" s="90"/>
      <c r="F900" s="90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spans="1:26" ht="19.5" customHeight="1">
      <c r="A901" s="90"/>
      <c r="B901" s="90"/>
      <c r="C901" s="90"/>
      <c r="D901" s="90"/>
      <c r="E901" s="90"/>
      <c r="F901" s="90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spans="1:26" ht="19.5" customHeight="1">
      <c r="A902" s="90"/>
      <c r="B902" s="90"/>
      <c r="C902" s="90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spans="1:26" ht="19.5" customHeight="1">
      <c r="A903" s="90"/>
      <c r="B903" s="90"/>
      <c r="C903" s="90"/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spans="1:26" ht="19.5" customHeight="1">
      <c r="A904" s="90"/>
      <c r="B904" s="90"/>
      <c r="C904" s="90"/>
      <c r="D904" s="90"/>
      <c r="E904" s="90"/>
      <c r="F904" s="90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spans="1:26" ht="19.5" customHeight="1">
      <c r="A905" s="90"/>
      <c r="B905" s="90"/>
      <c r="C905" s="90"/>
      <c r="D905" s="90"/>
      <c r="E905" s="90"/>
      <c r="F905" s="90"/>
      <c r="G905" s="90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spans="1:26" ht="19.5" customHeight="1">
      <c r="A906" s="90"/>
      <c r="B906" s="90"/>
      <c r="C906" s="90"/>
      <c r="D906" s="90"/>
      <c r="E906" s="90"/>
      <c r="F906" s="90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spans="1:26" ht="19.5" customHeight="1">
      <c r="A907" s="90"/>
      <c r="B907" s="90"/>
      <c r="C907" s="90"/>
      <c r="D907" s="90"/>
      <c r="E907" s="90"/>
      <c r="F907" s="90"/>
      <c r="G907" s="90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spans="1:26" ht="19.5" customHeight="1">
      <c r="A908" s="90"/>
      <c r="B908" s="90"/>
      <c r="C908" s="90"/>
      <c r="D908" s="90"/>
      <c r="E908" s="90"/>
      <c r="F908" s="90"/>
      <c r="G908" s="90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spans="1:26" ht="19.5" customHeight="1">
      <c r="A909" s="90"/>
      <c r="B909" s="90"/>
      <c r="C909" s="90"/>
      <c r="D909" s="90"/>
      <c r="E909" s="90"/>
      <c r="F909" s="90"/>
      <c r="G909" s="90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spans="1:26" ht="19.5" customHeight="1">
      <c r="A910" s="90"/>
      <c r="B910" s="90"/>
      <c r="C910" s="90"/>
      <c r="D910" s="90"/>
      <c r="E910" s="90"/>
      <c r="F910" s="90"/>
      <c r="G910" s="90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spans="1:26" ht="19.5" customHeight="1">
      <c r="A911" s="90"/>
      <c r="B911" s="90"/>
      <c r="C911" s="90"/>
      <c r="D911" s="90"/>
      <c r="E911" s="90"/>
      <c r="F911" s="90"/>
      <c r="G911" s="90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spans="1:26" ht="19.5" customHeight="1">
      <c r="A912" s="90"/>
      <c r="B912" s="90"/>
      <c r="C912" s="90"/>
      <c r="D912" s="90"/>
      <c r="E912" s="90"/>
      <c r="F912" s="90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spans="1:26" ht="19.5" customHeight="1">
      <c r="A913" s="90"/>
      <c r="B913" s="90"/>
      <c r="C913" s="90"/>
      <c r="D913" s="90"/>
      <c r="E913" s="90"/>
      <c r="F913" s="90"/>
      <c r="G913" s="90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spans="1:26" ht="19.5" customHeight="1">
      <c r="A914" s="90"/>
      <c r="B914" s="90"/>
      <c r="C914" s="90"/>
      <c r="D914" s="90"/>
      <c r="E914" s="90"/>
      <c r="F914" s="90"/>
      <c r="G914" s="90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spans="1:26" ht="19.5" customHeight="1">
      <c r="A915" s="90"/>
      <c r="B915" s="90"/>
      <c r="C915" s="90"/>
      <c r="D915" s="90"/>
      <c r="E915" s="90"/>
      <c r="F915" s="90"/>
      <c r="G915" s="90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spans="1:26" ht="19.5" customHeight="1">
      <c r="A916" s="90"/>
      <c r="B916" s="90"/>
      <c r="C916" s="90"/>
      <c r="D916" s="90"/>
      <c r="E916" s="90"/>
      <c r="F916" s="90"/>
      <c r="G916" s="90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spans="1:26" ht="19.5" customHeight="1">
      <c r="A917" s="90"/>
      <c r="B917" s="90"/>
      <c r="C917" s="90"/>
      <c r="D917" s="90"/>
      <c r="E917" s="90"/>
      <c r="F917" s="90"/>
      <c r="G917" s="90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spans="1:26" ht="19.5" customHeight="1">
      <c r="A918" s="90"/>
      <c r="B918" s="90"/>
      <c r="C918" s="90"/>
      <c r="D918" s="90"/>
      <c r="E918" s="90"/>
      <c r="F918" s="90"/>
      <c r="G918" s="90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spans="1:26" ht="19.5" customHeight="1">
      <c r="A919" s="90"/>
      <c r="B919" s="90"/>
      <c r="C919" s="90"/>
      <c r="D919" s="90"/>
      <c r="E919" s="90"/>
      <c r="F919" s="90"/>
      <c r="G919" s="90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spans="1:26" ht="19.5" customHeight="1">
      <c r="A920" s="90"/>
      <c r="B920" s="90"/>
      <c r="C920" s="90"/>
      <c r="D920" s="90"/>
      <c r="E920" s="90"/>
      <c r="F920" s="90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spans="1:26" ht="19.5" customHeight="1">
      <c r="A921" s="90"/>
      <c r="B921" s="90"/>
      <c r="C921" s="90"/>
      <c r="D921" s="90"/>
      <c r="E921" s="90"/>
      <c r="F921" s="90"/>
      <c r="G921" s="90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spans="1:26" ht="19.5" customHeight="1">
      <c r="A922" s="90"/>
      <c r="B922" s="90"/>
      <c r="C922" s="90"/>
      <c r="D922" s="90"/>
      <c r="E922" s="90"/>
      <c r="F922" s="90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spans="1:26" ht="19.5" customHeight="1">
      <c r="A923" s="90"/>
      <c r="B923" s="90"/>
      <c r="C923" s="90"/>
      <c r="D923" s="90"/>
      <c r="E923" s="90"/>
      <c r="F923" s="90"/>
      <c r="G923" s="90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spans="1:26" ht="19.5" customHeight="1">
      <c r="A924" s="90"/>
      <c r="B924" s="90"/>
      <c r="C924" s="90"/>
      <c r="D924" s="90"/>
      <c r="E924" s="90"/>
      <c r="F924" s="90"/>
      <c r="G924" s="90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spans="1:26" ht="19.5" customHeight="1">
      <c r="A925" s="90"/>
      <c r="B925" s="90"/>
      <c r="C925" s="90"/>
      <c r="D925" s="90"/>
      <c r="E925" s="90"/>
      <c r="F925" s="90"/>
      <c r="G925" s="90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spans="1:26" ht="19.5" customHeight="1">
      <c r="A926" s="90"/>
      <c r="B926" s="90"/>
      <c r="C926" s="90"/>
      <c r="D926" s="90"/>
      <c r="E926" s="90"/>
      <c r="F926" s="90"/>
      <c r="G926" s="90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spans="1:26" ht="19.5" customHeight="1">
      <c r="A927" s="90"/>
      <c r="B927" s="90"/>
      <c r="C927" s="90"/>
      <c r="D927" s="90"/>
      <c r="E927" s="90"/>
      <c r="F927" s="90"/>
      <c r="G927" s="90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spans="1:26" ht="19.5" customHeight="1">
      <c r="A928" s="90"/>
      <c r="B928" s="90"/>
      <c r="C928" s="90"/>
      <c r="D928" s="90"/>
      <c r="E928" s="90"/>
      <c r="F928" s="90"/>
      <c r="G928" s="90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spans="1:26" ht="19.5" customHeight="1">
      <c r="A929" s="90"/>
      <c r="B929" s="90"/>
      <c r="C929" s="90"/>
      <c r="D929" s="90"/>
      <c r="E929" s="90"/>
      <c r="F929" s="90"/>
      <c r="G929" s="90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spans="1:26" ht="19.5" customHeight="1">
      <c r="A930" s="90"/>
      <c r="B930" s="90"/>
      <c r="C930" s="90"/>
      <c r="D930" s="90"/>
      <c r="E930" s="90"/>
      <c r="F930" s="90"/>
      <c r="G930" s="90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spans="1:26" ht="19.5" customHeight="1">
      <c r="A931" s="90"/>
      <c r="B931" s="90"/>
      <c r="C931" s="90"/>
      <c r="D931" s="90"/>
      <c r="E931" s="90"/>
      <c r="F931" s="90"/>
      <c r="G931" s="90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spans="1:26" ht="19.5" customHeight="1">
      <c r="A932" s="90"/>
      <c r="B932" s="90"/>
      <c r="C932" s="90"/>
      <c r="D932" s="90"/>
      <c r="E932" s="90"/>
      <c r="F932" s="90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spans="1:26" ht="19.5" customHeight="1">
      <c r="A933" s="90"/>
      <c r="B933" s="90"/>
      <c r="C933" s="90"/>
      <c r="D933" s="90"/>
      <c r="E933" s="90"/>
      <c r="F933" s="90"/>
      <c r="G933" s="90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spans="1:26" ht="19.5" customHeight="1">
      <c r="A934" s="90"/>
      <c r="B934" s="90"/>
      <c r="C934" s="90"/>
      <c r="D934" s="90"/>
      <c r="E934" s="90"/>
      <c r="F934" s="90"/>
      <c r="G934" s="90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spans="1:26" ht="19.5" customHeight="1">
      <c r="A935" s="90"/>
      <c r="B935" s="90"/>
      <c r="C935" s="90"/>
      <c r="D935" s="90"/>
      <c r="E935" s="90"/>
      <c r="F935" s="90"/>
      <c r="G935" s="90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spans="1:26" ht="19.5" customHeight="1">
      <c r="A936" s="90"/>
      <c r="B936" s="90"/>
      <c r="C936" s="90"/>
      <c r="D936" s="90"/>
      <c r="E936" s="90"/>
      <c r="F936" s="90"/>
      <c r="G936" s="90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spans="1:26" ht="19.5" customHeight="1">
      <c r="A937" s="90"/>
      <c r="B937" s="90"/>
      <c r="C937" s="90"/>
      <c r="D937" s="90"/>
      <c r="E937" s="90"/>
      <c r="F937" s="90"/>
      <c r="G937" s="90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spans="1:26" ht="19.5" customHeight="1">
      <c r="A938" s="90"/>
      <c r="B938" s="90"/>
      <c r="C938" s="90"/>
      <c r="D938" s="90"/>
      <c r="E938" s="90"/>
      <c r="F938" s="90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spans="1:26" ht="19.5" customHeight="1">
      <c r="A939" s="90"/>
      <c r="B939" s="90"/>
      <c r="C939" s="90"/>
      <c r="D939" s="90"/>
      <c r="E939" s="90"/>
      <c r="F939" s="90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spans="1:26" ht="19.5" customHeight="1">
      <c r="A940" s="90"/>
      <c r="B940" s="90"/>
      <c r="C940" s="90"/>
      <c r="D940" s="90"/>
      <c r="E940" s="90"/>
      <c r="F940" s="90"/>
      <c r="G940" s="90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spans="1:26" ht="19.5" customHeight="1">
      <c r="A941" s="90"/>
      <c r="B941" s="90"/>
      <c r="C941" s="90"/>
      <c r="D941" s="90"/>
      <c r="E941" s="90"/>
      <c r="F941" s="90"/>
      <c r="G941" s="90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spans="1:26" ht="19.5" customHeight="1">
      <c r="A942" s="90"/>
      <c r="B942" s="90"/>
      <c r="C942" s="90"/>
      <c r="D942" s="90"/>
      <c r="E942" s="90"/>
      <c r="F942" s="90"/>
      <c r="G942" s="90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spans="1:26" ht="19.5" customHeight="1">
      <c r="A943" s="90"/>
      <c r="B943" s="90"/>
      <c r="C943" s="90"/>
      <c r="D943" s="90"/>
      <c r="E943" s="90"/>
      <c r="F943" s="90"/>
      <c r="G943" s="90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spans="1:26" ht="19.5" customHeight="1">
      <c r="A944" s="90"/>
      <c r="B944" s="90"/>
      <c r="C944" s="90"/>
      <c r="D944" s="90"/>
      <c r="E944" s="90"/>
      <c r="F944" s="90"/>
      <c r="G944" s="90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spans="1:26" ht="19.5" customHeight="1">
      <c r="A945" s="90"/>
      <c r="B945" s="90"/>
      <c r="C945" s="90"/>
      <c r="D945" s="90"/>
      <c r="E945" s="90"/>
      <c r="F945" s="90"/>
      <c r="G945" s="90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spans="1:26" ht="19.5" customHeight="1">
      <c r="A946" s="90"/>
      <c r="B946" s="90"/>
      <c r="C946" s="90"/>
      <c r="D946" s="90"/>
      <c r="E946" s="90"/>
      <c r="F946" s="90"/>
      <c r="G946" s="90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spans="1:26" ht="19.5" customHeight="1">
      <c r="A947" s="90"/>
      <c r="B947" s="90"/>
      <c r="C947" s="90"/>
      <c r="D947" s="90"/>
      <c r="E947" s="90"/>
      <c r="F947" s="90"/>
      <c r="G947" s="90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spans="1:26" ht="19.5" customHeight="1">
      <c r="A948" s="90"/>
      <c r="B948" s="90"/>
      <c r="C948" s="90"/>
      <c r="D948" s="90"/>
      <c r="E948" s="90"/>
      <c r="F948" s="90"/>
      <c r="G948" s="90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spans="1:26" ht="19.5" customHeight="1">
      <c r="A949" s="90"/>
      <c r="B949" s="90"/>
      <c r="C949" s="90"/>
      <c r="D949" s="90"/>
      <c r="E949" s="90"/>
      <c r="F949" s="90"/>
      <c r="G949" s="90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spans="1:26" ht="19.5" customHeight="1">
      <c r="A950" s="90"/>
      <c r="B950" s="90"/>
      <c r="C950" s="90"/>
      <c r="D950" s="90"/>
      <c r="E950" s="90"/>
      <c r="F950" s="90"/>
      <c r="G950" s="90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spans="1:26" ht="19.5" customHeight="1">
      <c r="A951" s="90"/>
      <c r="B951" s="90"/>
      <c r="C951" s="90"/>
      <c r="D951" s="90"/>
      <c r="E951" s="90"/>
      <c r="F951" s="90"/>
      <c r="G951" s="90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spans="1:26" ht="19.5" customHeight="1">
      <c r="A952" s="90"/>
      <c r="B952" s="90"/>
      <c r="C952" s="90"/>
      <c r="D952" s="90"/>
      <c r="E952" s="90"/>
      <c r="F952" s="90"/>
      <c r="G952" s="90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spans="1:26" ht="19.5" customHeight="1">
      <c r="A953" s="90"/>
      <c r="B953" s="90"/>
      <c r="C953" s="90"/>
      <c r="D953" s="90"/>
      <c r="E953" s="90"/>
      <c r="F953" s="90"/>
      <c r="G953" s="90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spans="1:26" ht="19.5" customHeight="1">
      <c r="A954" s="90"/>
      <c r="B954" s="90"/>
      <c r="C954" s="90"/>
      <c r="D954" s="90"/>
      <c r="E954" s="90"/>
      <c r="F954" s="90"/>
      <c r="G954" s="90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spans="1:26" ht="19.5" customHeight="1">
      <c r="A955" s="90"/>
      <c r="B955" s="90"/>
      <c r="C955" s="90"/>
      <c r="D955" s="90"/>
      <c r="E955" s="90"/>
      <c r="F955" s="90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spans="1:26" ht="19.5" customHeight="1">
      <c r="A956" s="90"/>
      <c r="B956" s="90"/>
      <c r="C956" s="90"/>
      <c r="D956" s="90"/>
      <c r="E956" s="90"/>
      <c r="F956" s="90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spans="1:26" ht="19.5" customHeight="1">
      <c r="A957" s="90"/>
      <c r="B957" s="90"/>
      <c r="C957" s="90"/>
      <c r="D957" s="90"/>
      <c r="E957" s="90"/>
      <c r="F957" s="90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spans="1:26" ht="19.5" customHeight="1">
      <c r="A958" s="90"/>
      <c r="B958" s="90"/>
      <c r="C958" s="90"/>
      <c r="D958" s="90"/>
      <c r="E958" s="90"/>
      <c r="F958" s="90"/>
      <c r="G958" s="90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spans="1:26" ht="19.5" customHeight="1">
      <c r="A959" s="90"/>
      <c r="B959" s="90"/>
      <c r="C959" s="90"/>
      <c r="D959" s="90"/>
      <c r="E959" s="90"/>
      <c r="F959" s="90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spans="1:26" ht="19.5" customHeight="1">
      <c r="A960" s="90"/>
      <c r="B960" s="90"/>
      <c r="C960" s="90"/>
      <c r="D960" s="90"/>
      <c r="E960" s="90"/>
      <c r="F960" s="90"/>
      <c r="G960" s="90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spans="1:26" ht="19.5" customHeight="1">
      <c r="A961" s="90"/>
      <c r="B961" s="90"/>
      <c r="C961" s="90"/>
      <c r="D961" s="90"/>
      <c r="E961" s="90"/>
      <c r="F961" s="90"/>
      <c r="G961" s="90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spans="1:26" ht="19.5" customHeight="1">
      <c r="A962" s="90"/>
      <c r="B962" s="90"/>
      <c r="C962" s="90"/>
      <c r="D962" s="90"/>
      <c r="E962" s="90"/>
      <c r="F962" s="90"/>
      <c r="G962" s="90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spans="1:26" ht="19.5" customHeight="1">
      <c r="A963" s="90"/>
      <c r="B963" s="90"/>
      <c r="C963" s="90"/>
      <c r="D963" s="90"/>
      <c r="E963" s="90"/>
      <c r="F963" s="90"/>
      <c r="G963" s="90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spans="1:26" ht="19.5" customHeight="1">
      <c r="A964" s="90"/>
      <c r="B964" s="90"/>
      <c r="C964" s="90"/>
      <c r="D964" s="90"/>
      <c r="E964" s="90"/>
      <c r="F964" s="90"/>
      <c r="G964" s="90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spans="1:26" ht="19.5" customHeight="1">
      <c r="A965" s="90"/>
      <c r="B965" s="90"/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spans="1:26" ht="19.5" customHeight="1">
      <c r="A966" s="90"/>
      <c r="B966" s="90"/>
      <c r="C966" s="90"/>
      <c r="D966" s="90"/>
      <c r="E966" s="90"/>
      <c r="F966" s="90"/>
      <c r="G966" s="90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spans="1:26" ht="19.5" customHeight="1">
      <c r="A967" s="90"/>
      <c r="B967" s="90"/>
      <c r="C967" s="90"/>
      <c r="D967" s="90"/>
      <c r="E967" s="90"/>
      <c r="F967" s="90"/>
      <c r="G967" s="90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spans="1:26" ht="19.5" customHeight="1">
      <c r="A968" s="90"/>
      <c r="B968" s="90"/>
      <c r="C968" s="90"/>
      <c r="D968" s="90"/>
      <c r="E968" s="90"/>
      <c r="F968" s="90"/>
      <c r="G968" s="90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spans="1:26" ht="19.5" customHeight="1">
      <c r="A969" s="90"/>
      <c r="B969" s="90"/>
      <c r="C969" s="90"/>
      <c r="D969" s="90"/>
      <c r="E969" s="90"/>
      <c r="F969" s="90"/>
      <c r="G969" s="90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spans="1:26" ht="19.5" customHeight="1">
      <c r="A970" s="90"/>
      <c r="B970" s="90"/>
      <c r="C970" s="90"/>
      <c r="D970" s="90"/>
      <c r="E970" s="90"/>
      <c r="F970" s="90"/>
      <c r="G970" s="90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spans="1:26" ht="19.5" customHeight="1">
      <c r="A971" s="90"/>
      <c r="B971" s="90"/>
      <c r="C971" s="90"/>
      <c r="D971" s="90"/>
      <c r="E971" s="90"/>
      <c r="F971" s="90"/>
      <c r="G971" s="90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spans="1:26" ht="19.5" customHeight="1">
      <c r="A972" s="90"/>
      <c r="B972" s="90"/>
      <c r="C972" s="90"/>
      <c r="D972" s="90"/>
      <c r="E972" s="90"/>
      <c r="F972" s="90"/>
      <c r="G972" s="90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spans="1:26" ht="19.5" customHeight="1">
      <c r="A973" s="90"/>
      <c r="B973" s="90"/>
      <c r="C973" s="90"/>
      <c r="D973" s="90"/>
      <c r="E973" s="90"/>
      <c r="F973" s="90"/>
      <c r="G973" s="90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spans="1:26" ht="19.5" customHeight="1">
      <c r="A974" s="90"/>
      <c r="B974" s="90"/>
      <c r="C974" s="90"/>
      <c r="D974" s="90"/>
      <c r="E974" s="90"/>
      <c r="F974" s="90"/>
      <c r="G974" s="90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spans="1:26" ht="19.5" customHeight="1">
      <c r="A975" s="90"/>
      <c r="B975" s="90"/>
      <c r="C975" s="90"/>
      <c r="D975" s="90"/>
      <c r="E975" s="90"/>
      <c r="F975" s="90"/>
      <c r="G975" s="90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spans="1:26" ht="19.5" customHeight="1">
      <c r="A976" s="90"/>
      <c r="B976" s="90"/>
      <c r="C976" s="90"/>
      <c r="D976" s="90"/>
      <c r="E976" s="90"/>
      <c r="F976" s="90"/>
      <c r="G976" s="90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spans="1:26" ht="19.5" customHeight="1">
      <c r="A977" s="90"/>
      <c r="B977" s="90"/>
      <c r="C977" s="90"/>
      <c r="D977" s="90"/>
      <c r="E977" s="90"/>
      <c r="F977" s="90"/>
      <c r="G977" s="90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spans="1:26" ht="19.5" customHeight="1">
      <c r="A978" s="90"/>
      <c r="B978" s="90"/>
      <c r="C978" s="90"/>
      <c r="D978" s="90"/>
      <c r="E978" s="90"/>
      <c r="F978" s="90"/>
      <c r="G978" s="90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spans="1:26" ht="19.5" customHeight="1">
      <c r="A979" s="90"/>
      <c r="B979" s="90"/>
      <c r="C979" s="90"/>
      <c r="D979" s="90"/>
      <c r="E979" s="90"/>
      <c r="F979" s="90"/>
      <c r="G979" s="90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spans="1:26" ht="19.5" customHeight="1">
      <c r="A980" s="90"/>
      <c r="B980" s="90"/>
      <c r="C980" s="90"/>
      <c r="D980" s="90"/>
      <c r="E980" s="90"/>
      <c r="F980" s="90"/>
      <c r="G980" s="90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spans="1:26" ht="19.5" customHeight="1">
      <c r="A981" s="90"/>
      <c r="B981" s="90"/>
      <c r="C981" s="90"/>
      <c r="D981" s="90"/>
      <c r="E981" s="90"/>
      <c r="F981" s="90"/>
      <c r="G981" s="90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spans="1:26" ht="19.5" customHeight="1">
      <c r="A982" s="90"/>
      <c r="B982" s="90"/>
      <c r="C982" s="90"/>
      <c r="D982" s="90"/>
      <c r="E982" s="90"/>
      <c r="F982" s="90"/>
      <c r="G982" s="90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spans="1:26" ht="19.5" customHeight="1">
      <c r="A983" s="90"/>
      <c r="B983" s="90"/>
      <c r="C983" s="90"/>
      <c r="D983" s="90"/>
      <c r="E983" s="90"/>
      <c r="F983" s="90"/>
      <c r="G983" s="90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spans="1:26" ht="19.5" customHeight="1">
      <c r="A984" s="90"/>
      <c r="B984" s="90"/>
      <c r="C984" s="90"/>
      <c r="D984" s="90"/>
      <c r="E984" s="90"/>
      <c r="F984" s="90"/>
      <c r="G984" s="90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  <row r="985" spans="1:26" ht="19.5" customHeight="1">
      <c r="A985" s="90"/>
      <c r="B985" s="90"/>
      <c r="C985" s="90"/>
      <c r="D985" s="90"/>
      <c r="E985" s="90"/>
      <c r="F985" s="90"/>
      <c r="G985" s="90"/>
      <c r="H985" s="90"/>
      <c r="I985" s="90"/>
      <c r="J985" s="90"/>
      <c r="K985" s="90"/>
      <c r="L985" s="90"/>
      <c r="M985" s="90"/>
      <c r="N985" s="90"/>
      <c r="O985" s="90"/>
      <c r="P985" s="90"/>
      <c r="Q985" s="90"/>
      <c r="R985" s="90"/>
      <c r="S985" s="90"/>
      <c r="T985" s="90"/>
      <c r="U985" s="90"/>
      <c r="V985" s="90"/>
      <c r="W985" s="90"/>
      <c r="X985" s="90"/>
      <c r="Y985" s="90"/>
      <c r="Z985" s="90"/>
    </row>
    <row r="986" spans="1:26" ht="19.5" customHeight="1">
      <c r="A986" s="90"/>
      <c r="B986" s="90"/>
      <c r="C986" s="90"/>
      <c r="D986" s="90"/>
      <c r="E986" s="90"/>
      <c r="F986" s="90"/>
      <c r="G986" s="90"/>
      <c r="H986" s="90"/>
      <c r="I986" s="90"/>
      <c r="J986" s="90"/>
      <c r="K986" s="90"/>
      <c r="L986" s="90"/>
      <c r="M986" s="90"/>
      <c r="N986" s="90"/>
      <c r="O986" s="90"/>
      <c r="P986" s="90"/>
      <c r="Q986" s="90"/>
      <c r="R986" s="90"/>
      <c r="S986" s="90"/>
      <c r="T986" s="90"/>
      <c r="U986" s="90"/>
      <c r="V986" s="90"/>
      <c r="W986" s="90"/>
      <c r="X986" s="90"/>
      <c r="Y986" s="90"/>
      <c r="Z986" s="90"/>
    </row>
    <row r="987" spans="1:26" ht="19.5" customHeight="1">
      <c r="A987" s="90"/>
      <c r="B987" s="90"/>
      <c r="C987" s="90"/>
      <c r="D987" s="90"/>
      <c r="E987" s="90"/>
      <c r="F987" s="90"/>
      <c r="G987" s="90"/>
      <c r="H987" s="90"/>
      <c r="I987" s="90"/>
      <c r="J987" s="90"/>
      <c r="K987" s="90"/>
      <c r="L987" s="90"/>
      <c r="M987" s="90"/>
      <c r="N987" s="90"/>
      <c r="O987" s="90"/>
      <c r="P987" s="90"/>
      <c r="Q987" s="90"/>
      <c r="R987" s="90"/>
      <c r="S987" s="90"/>
      <c r="T987" s="90"/>
      <c r="U987" s="90"/>
      <c r="V987" s="90"/>
      <c r="W987" s="90"/>
      <c r="X987" s="90"/>
      <c r="Y987" s="90"/>
      <c r="Z987" s="90"/>
    </row>
    <row r="988" spans="1:26" ht="19.5" customHeight="1">
      <c r="A988" s="90"/>
      <c r="B988" s="90"/>
      <c r="C988" s="90"/>
      <c r="D988" s="90"/>
      <c r="E988" s="90"/>
      <c r="F988" s="90"/>
      <c r="G988" s="90"/>
      <c r="H988" s="90"/>
      <c r="I988" s="90"/>
      <c r="J988" s="90"/>
      <c r="K988" s="90"/>
      <c r="L988" s="90"/>
      <c r="M988" s="90"/>
      <c r="N988" s="90"/>
      <c r="O988" s="90"/>
      <c r="P988" s="90"/>
      <c r="Q988" s="90"/>
      <c r="R988" s="90"/>
      <c r="S988" s="90"/>
      <c r="T988" s="90"/>
      <c r="U988" s="90"/>
      <c r="V988" s="90"/>
      <c r="W988" s="90"/>
      <c r="X988" s="90"/>
      <c r="Y988" s="90"/>
      <c r="Z988" s="90"/>
    </row>
    <row r="989" spans="1:26" ht="19.5" customHeight="1">
      <c r="A989" s="90"/>
      <c r="B989" s="90"/>
      <c r="C989" s="90"/>
      <c r="D989" s="90"/>
      <c r="E989" s="90"/>
      <c r="F989" s="90"/>
      <c r="G989" s="90"/>
      <c r="H989" s="90"/>
      <c r="I989" s="90"/>
      <c r="J989" s="90"/>
      <c r="K989" s="90"/>
      <c r="L989" s="90"/>
      <c r="M989" s="90"/>
      <c r="N989" s="90"/>
      <c r="O989" s="90"/>
      <c r="P989" s="90"/>
      <c r="Q989" s="90"/>
      <c r="R989" s="90"/>
      <c r="S989" s="90"/>
      <c r="T989" s="90"/>
      <c r="U989" s="90"/>
      <c r="V989" s="90"/>
      <c r="W989" s="90"/>
      <c r="X989" s="90"/>
      <c r="Y989" s="90"/>
      <c r="Z989" s="90"/>
    </row>
    <row r="990" spans="1:26" ht="19.5" customHeight="1">
      <c r="A990" s="90"/>
      <c r="B990" s="90"/>
      <c r="C990" s="90"/>
      <c r="D990" s="90"/>
      <c r="E990" s="90"/>
      <c r="F990" s="90"/>
      <c r="G990" s="90"/>
      <c r="H990" s="90"/>
      <c r="I990" s="90"/>
      <c r="J990" s="90"/>
      <c r="K990" s="90"/>
      <c r="L990" s="90"/>
      <c r="M990" s="90"/>
      <c r="N990" s="90"/>
      <c r="O990" s="90"/>
      <c r="P990" s="90"/>
      <c r="Q990" s="90"/>
      <c r="R990" s="90"/>
      <c r="S990" s="90"/>
      <c r="T990" s="90"/>
      <c r="U990" s="90"/>
      <c r="V990" s="90"/>
      <c r="W990" s="90"/>
      <c r="X990" s="90"/>
      <c r="Y990" s="90"/>
      <c r="Z990" s="90"/>
    </row>
    <row r="991" spans="1:26" ht="19.5" customHeight="1">
      <c r="A991" s="90"/>
      <c r="B991" s="90"/>
      <c r="C991" s="90"/>
      <c r="D991" s="90"/>
      <c r="E991" s="90"/>
      <c r="F991" s="90"/>
      <c r="G991" s="90"/>
      <c r="H991" s="90"/>
      <c r="I991" s="90"/>
      <c r="J991" s="90"/>
      <c r="K991" s="90"/>
      <c r="L991" s="90"/>
      <c r="M991" s="90"/>
      <c r="N991" s="90"/>
      <c r="O991" s="90"/>
      <c r="P991" s="90"/>
      <c r="Q991" s="90"/>
      <c r="R991" s="90"/>
      <c r="S991" s="90"/>
      <c r="T991" s="90"/>
      <c r="U991" s="90"/>
      <c r="V991" s="90"/>
      <c r="W991" s="90"/>
      <c r="X991" s="90"/>
      <c r="Y991" s="90"/>
      <c r="Z991" s="90"/>
    </row>
    <row r="992" spans="1:26" ht="19.5" customHeight="1">
      <c r="A992" s="90"/>
      <c r="B992" s="90"/>
      <c r="C992" s="90"/>
      <c r="D992" s="90"/>
      <c r="E992" s="90"/>
      <c r="F992" s="90"/>
      <c r="G992" s="90"/>
      <c r="H992" s="90"/>
      <c r="I992" s="90"/>
      <c r="J992" s="90"/>
      <c r="K992" s="90"/>
      <c r="L992" s="90"/>
      <c r="M992" s="90"/>
      <c r="N992" s="90"/>
      <c r="O992" s="90"/>
      <c r="P992" s="90"/>
      <c r="Q992" s="90"/>
      <c r="R992" s="90"/>
      <c r="S992" s="90"/>
      <c r="T992" s="90"/>
      <c r="U992" s="90"/>
      <c r="V992" s="90"/>
      <c r="W992" s="90"/>
      <c r="X992" s="90"/>
      <c r="Y992" s="90"/>
      <c r="Z992" s="90"/>
    </row>
    <row r="993" spans="1:26" ht="19.5" customHeight="1">
      <c r="A993" s="90"/>
      <c r="B993" s="90"/>
      <c r="C993" s="90"/>
      <c r="D993" s="90"/>
      <c r="E993" s="90"/>
      <c r="F993" s="90"/>
      <c r="G993" s="90"/>
      <c r="H993" s="90"/>
      <c r="I993" s="90"/>
      <c r="J993" s="90"/>
      <c r="K993" s="90"/>
      <c r="L993" s="90"/>
      <c r="M993" s="90"/>
      <c r="N993" s="90"/>
      <c r="O993" s="90"/>
      <c r="P993" s="90"/>
      <c r="Q993" s="90"/>
      <c r="R993" s="90"/>
      <c r="S993" s="90"/>
      <c r="T993" s="90"/>
      <c r="U993" s="90"/>
      <c r="V993" s="90"/>
      <c r="W993" s="90"/>
      <c r="X993" s="90"/>
      <c r="Y993" s="90"/>
      <c r="Z993" s="90"/>
    </row>
    <row r="994" spans="1:26" ht="19.5" customHeight="1">
      <c r="A994" s="90"/>
      <c r="B994" s="90"/>
      <c r="C994" s="90"/>
      <c r="D994" s="90"/>
      <c r="E994" s="90"/>
      <c r="F994" s="90"/>
      <c r="G994" s="90"/>
      <c r="H994" s="90"/>
      <c r="I994" s="90"/>
      <c r="J994" s="90"/>
      <c r="K994" s="90"/>
      <c r="L994" s="90"/>
      <c r="M994" s="90"/>
      <c r="N994" s="90"/>
      <c r="O994" s="90"/>
      <c r="P994" s="90"/>
      <c r="Q994" s="90"/>
      <c r="R994" s="90"/>
      <c r="S994" s="90"/>
      <c r="T994" s="90"/>
      <c r="U994" s="90"/>
      <c r="V994" s="90"/>
      <c r="W994" s="90"/>
      <c r="X994" s="90"/>
      <c r="Y994" s="90"/>
      <c r="Z994" s="90"/>
    </row>
    <row r="995" spans="1:26" ht="19.5" customHeight="1">
      <c r="A995" s="90"/>
      <c r="B995" s="90"/>
      <c r="C995" s="90"/>
      <c r="D995" s="90"/>
      <c r="E995" s="90"/>
      <c r="F995" s="90"/>
      <c r="G995" s="90"/>
      <c r="H995" s="90"/>
      <c r="I995" s="90"/>
      <c r="J995" s="90"/>
      <c r="K995" s="90"/>
      <c r="L995" s="90"/>
      <c r="M995" s="90"/>
      <c r="N995" s="90"/>
      <c r="O995" s="90"/>
      <c r="P995" s="90"/>
      <c r="Q995" s="90"/>
      <c r="R995" s="90"/>
      <c r="S995" s="90"/>
      <c r="T995" s="90"/>
      <c r="U995" s="90"/>
      <c r="V995" s="90"/>
      <c r="W995" s="90"/>
      <c r="X995" s="90"/>
      <c r="Y995" s="90"/>
      <c r="Z995" s="90"/>
    </row>
    <row r="996" spans="1:26" ht="19.5" customHeight="1">
      <c r="A996" s="90"/>
      <c r="B996" s="90"/>
      <c r="C996" s="90"/>
      <c r="D996" s="90"/>
      <c r="E996" s="90"/>
      <c r="F996" s="90"/>
      <c r="G996" s="90"/>
      <c r="H996" s="90"/>
      <c r="I996" s="90"/>
      <c r="J996" s="90"/>
      <c r="K996" s="90"/>
      <c r="L996" s="90"/>
      <c r="M996" s="90"/>
      <c r="N996" s="90"/>
      <c r="O996" s="90"/>
      <c r="P996" s="90"/>
      <c r="Q996" s="90"/>
      <c r="R996" s="90"/>
      <c r="S996" s="90"/>
      <c r="T996" s="90"/>
      <c r="U996" s="90"/>
      <c r="V996" s="90"/>
      <c r="W996" s="90"/>
      <c r="X996" s="90"/>
      <c r="Y996" s="90"/>
      <c r="Z996" s="90"/>
    </row>
    <row r="997" spans="1:26" ht="19.5" customHeight="1">
      <c r="A997" s="90"/>
      <c r="B997" s="90"/>
      <c r="C997" s="90"/>
      <c r="D997" s="90"/>
      <c r="E997" s="90"/>
      <c r="F997" s="90"/>
      <c r="G997" s="90"/>
      <c r="H997" s="90"/>
      <c r="I997" s="90"/>
      <c r="J997" s="90"/>
      <c r="K997" s="90"/>
      <c r="L997" s="90"/>
      <c r="M997" s="90"/>
      <c r="N997" s="90"/>
      <c r="O997" s="90"/>
      <c r="P997" s="90"/>
      <c r="Q997" s="90"/>
      <c r="R997" s="90"/>
      <c r="S997" s="90"/>
      <c r="T997" s="90"/>
      <c r="U997" s="90"/>
      <c r="V997" s="90"/>
      <c r="W997" s="90"/>
      <c r="X997" s="90"/>
      <c r="Y997" s="90"/>
      <c r="Z997" s="90"/>
    </row>
    <row r="998" spans="1:26" ht="19.5" customHeight="1">
      <c r="A998" s="90"/>
      <c r="B998" s="90"/>
      <c r="C998" s="90"/>
      <c r="D998" s="90"/>
      <c r="E998" s="90"/>
      <c r="F998" s="90"/>
      <c r="G998" s="90"/>
      <c r="H998" s="90"/>
      <c r="I998" s="90"/>
      <c r="J998" s="90"/>
      <c r="K998" s="90"/>
      <c r="L998" s="90"/>
      <c r="M998" s="90"/>
      <c r="N998" s="90"/>
      <c r="O998" s="90"/>
      <c r="P998" s="90"/>
      <c r="Q998" s="90"/>
      <c r="R998" s="90"/>
      <c r="S998" s="90"/>
      <c r="T998" s="90"/>
      <c r="U998" s="90"/>
      <c r="V998" s="90"/>
      <c r="W998" s="90"/>
      <c r="X998" s="90"/>
      <c r="Y998" s="90"/>
      <c r="Z998" s="90"/>
    </row>
    <row r="999" spans="1:26" ht="19.5" customHeight="1">
      <c r="A999" s="90"/>
      <c r="B999" s="90"/>
      <c r="C999" s="90"/>
      <c r="D999" s="90"/>
      <c r="E999" s="90"/>
      <c r="F999" s="90"/>
      <c r="G999" s="90"/>
      <c r="H999" s="90"/>
      <c r="I999" s="90"/>
      <c r="J999" s="90"/>
      <c r="K999" s="90"/>
      <c r="L999" s="90"/>
      <c r="M999" s="90"/>
      <c r="N999" s="90"/>
      <c r="O999" s="90"/>
      <c r="P999" s="90"/>
      <c r="Q999" s="90"/>
      <c r="R999" s="90"/>
      <c r="S999" s="90"/>
      <c r="T999" s="90"/>
      <c r="U999" s="90"/>
      <c r="V999" s="90"/>
      <c r="W999" s="90"/>
      <c r="X999" s="90"/>
      <c r="Y999" s="90"/>
      <c r="Z999" s="90"/>
    </row>
    <row r="1000" spans="1:26" ht="19.5" customHeight="1">
      <c r="A1000" s="90"/>
      <c r="B1000" s="90"/>
      <c r="C1000" s="90"/>
      <c r="D1000" s="90"/>
      <c r="E1000" s="90"/>
      <c r="F1000" s="90"/>
      <c r="G1000" s="90"/>
      <c r="H1000" s="90"/>
      <c r="I1000" s="90"/>
      <c r="J1000" s="90"/>
      <c r="K1000" s="90"/>
      <c r="L1000" s="90"/>
      <c r="M1000" s="90"/>
      <c r="N1000" s="90"/>
      <c r="O1000" s="90"/>
      <c r="P1000" s="90"/>
      <c r="Q1000" s="90"/>
      <c r="R1000" s="90"/>
      <c r="S1000" s="90"/>
      <c r="T1000" s="90"/>
      <c r="U1000" s="90"/>
      <c r="V1000" s="90"/>
      <c r="W1000" s="90"/>
      <c r="X1000" s="90"/>
      <c r="Y1000" s="90"/>
      <c r="Z1000" s="90"/>
    </row>
  </sheetData>
  <mergeCells count="3">
    <mergeCell ref="A1:F1"/>
    <mergeCell ref="A2:F2"/>
    <mergeCell ref="A3:F3"/>
  </mergeCells>
  <dataValidations count="11">
    <dataValidation type="decimal" allowBlank="1" showErrorMessage="1" sqref="B28:F28 B31:F33 B36:F38 B43:F45 B52:F54 B57:F58 B62:F62">
      <formula1>-1.79769313486231E+100</formula1>
      <formula2>1.79769313486231E+100</formula2>
    </dataValidation>
    <dataValidation type="decimal" allowBlank="1" showErrorMessage="1" sqref="B11:F13 B15:F17">
      <formula1>0</formula1>
      <formula2>199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ErrorMessage="1" sqref="B10:F10 B14:F14">
      <formula1>0</formula1>
      <formula2>200</formula2>
    </dataValidation>
    <dataValidation type="decimal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000"/>
  <sheetViews>
    <sheetView showGridLines="0" workbookViewId="0">
      <selection activeCell="B8" sqref="B8"/>
    </sheetView>
  </sheetViews>
  <sheetFormatPr baseColWidth="10" defaultColWidth="14.44140625" defaultRowHeight="15" customHeight="1"/>
  <cols>
    <col min="1" max="1" width="58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  <col min="9" max="26" width="11" customWidth="1"/>
  </cols>
  <sheetData>
    <row r="1" spans="1:8" ht="40.5" customHeight="1">
      <c r="A1" s="98" t="s">
        <v>125</v>
      </c>
      <c r="B1" s="99"/>
      <c r="C1" s="99"/>
      <c r="D1" s="99"/>
      <c r="E1" s="99"/>
      <c r="F1" s="99"/>
      <c r="G1" s="99"/>
      <c r="H1" s="100"/>
    </row>
    <row r="2" spans="1:8" ht="14.4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2"/>
      <c r="G2" s="102"/>
      <c r="H2" s="103"/>
    </row>
    <row r="3" spans="1:8" ht="15" customHeight="1">
      <c r="A3" s="104" t="s">
        <v>126</v>
      </c>
      <c r="B3" s="105"/>
      <c r="C3" s="105"/>
      <c r="D3" s="105"/>
      <c r="E3" s="105"/>
      <c r="F3" s="105"/>
      <c r="G3" s="105"/>
      <c r="H3" s="106"/>
    </row>
    <row r="4" spans="1:8" ht="15" customHeight="1">
      <c r="A4" s="104" t="str">
        <f>'Formato 1'!A4</f>
        <v>Al 31 de Diciembre de 2023 y al 31 de Marzo de 2024 (b)</v>
      </c>
      <c r="B4" s="105"/>
      <c r="C4" s="105"/>
      <c r="D4" s="105"/>
      <c r="E4" s="105"/>
      <c r="F4" s="105"/>
      <c r="G4" s="105"/>
      <c r="H4" s="106"/>
    </row>
    <row r="5" spans="1:8" ht="14.4">
      <c r="A5" s="107" t="s">
        <v>3</v>
      </c>
      <c r="B5" s="108"/>
      <c r="C5" s="108"/>
      <c r="D5" s="108"/>
      <c r="E5" s="108"/>
      <c r="F5" s="108"/>
      <c r="G5" s="108"/>
      <c r="H5" s="109"/>
    </row>
    <row r="6" spans="1:8" ht="41.25" customHeight="1">
      <c r="A6" s="18" t="s">
        <v>127</v>
      </c>
      <c r="B6" s="18" t="s">
        <v>128</v>
      </c>
      <c r="C6" s="18" t="s">
        <v>129</v>
      </c>
      <c r="D6" s="18" t="s">
        <v>130</v>
      </c>
      <c r="E6" s="18" t="s">
        <v>131</v>
      </c>
      <c r="F6" s="18" t="s">
        <v>132</v>
      </c>
      <c r="G6" s="18" t="s">
        <v>133</v>
      </c>
      <c r="H6" s="3" t="s">
        <v>134</v>
      </c>
    </row>
    <row r="7" spans="1:8" ht="14.4">
      <c r="A7" s="19"/>
      <c r="B7" s="20"/>
      <c r="C7" s="20"/>
      <c r="D7" s="20"/>
      <c r="E7" s="20"/>
      <c r="F7" s="20"/>
      <c r="G7" s="20"/>
      <c r="H7" s="20"/>
    </row>
    <row r="8" spans="1:8" ht="14.4">
      <c r="A8" s="21" t="s">
        <v>135</v>
      </c>
      <c r="B8" s="11">
        <f t="shared" ref="B8:H8" si="0">B9+B13</f>
        <v>0</v>
      </c>
      <c r="C8" s="11">
        <f t="shared" si="0"/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</row>
    <row r="9" spans="1:8" ht="15.75" customHeight="1">
      <c r="A9" s="22" t="s">
        <v>136</v>
      </c>
      <c r="B9" s="10">
        <f t="shared" ref="B9:H9" si="1">SUM(B10:B12)</f>
        <v>0</v>
      </c>
      <c r="C9" s="10">
        <f t="shared" si="1"/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</row>
    <row r="10" spans="1:8" ht="17.25" customHeight="1">
      <c r="A10" s="22" t="s">
        <v>137</v>
      </c>
      <c r="B10" s="23">
        <v>0</v>
      </c>
      <c r="C10" s="10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ht="14.4">
      <c r="A11" s="22" t="s">
        <v>138</v>
      </c>
      <c r="B11" s="23">
        <v>0</v>
      </c>
      <c r="C11" s="10">
        <v>0</v>
      </c>
      <c r="D11" s="23">
        <v>0</v>
      </c>
      <c r="E11" s="23">
        <v>0</v>
      </c>
      <c r="F11" s="23">
        <v>0</v>
      </c>
      <c r="G11" s="10">
        <v>0</v>
      </c>
      <c r="H11" s="10">
        <v>0</v>
      </c>
    </row>
    <row r="12" spans="1:8" ht="16.5" customHeight="1">
      <c r="A12" s="22" t="s">
        <v>139</v>
      </c>
      <c r="B12" s="23">
        <v>0</v>
      </c>
      <c r="C12" s="10">
        <v>0</v>
      </c>
      <c r="D12" s="23">
        <v>0</v>
      </c>
      <c r="E12" s="23">
        <v>0</v>
      </c>
      <c r="F12" s="23">
        <v>0</v>
      </c>
      <c r="G12" s="10">
        <v>0</v>
      </c>
      <c r="H12" s="10">
        <v>0</v>
      </c>
    </row>
    <row r="13" spans="1:8" ht="14.4">
      <c r="A13" s="22" t="s">
        <v>140</v>
      </c>
      <c r="B13" s="10">
        <f t="shared" ref="B13:H13" si="2">SUM(B14:B16)</f>
        <v>0</v>
      </c>
      <c r="C13" s="10">
        <f t="shared" si="2"/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</row>
    <row r="14" spans="1:8" ht="14.4">
      <c r="A14" s="22" t="s">
        <v>141</v>
      </c>
      <c r="B14" s="23">
        <v>0</v>
      </c>
      <c r="C14" s="10">
        <v>0</v>
      </c>
      <c r="D14" s="23">
        <v>0</v>
      </c>
      <c r="E14" s="23">
        <v>0</v>
      </c>
      <c r="F14" s="23">
        <v>0</v>
      </c>
      <c r="G14" s="10">
        <v>0</v>
      </c>
      <c r="H14" s="10">
        <v>0</v>
      </c>
    </row>
    <row r="15" spans="1:8" ht="15" customHeight="1">
      <c r="A15" s="22" t="s">
        <v>142</v>
      </c>
      <c r="B15" s="23">
        <v>0</v>
      </c>
      <c r="C15" s="10">
        <v>0</v>
      </c>
      <c r="D15" s="23">
        <v>0</v>
      </c>
      <c r="E15" s="23">
        <v>0</v>
      </c>
      <c r="F15" s="23">
        <v>0</v>
      </c>
      <c r="G15" s="10">
        <v>0</v>
      </c>
      <c r="H15" s="10">
        <v>0</v>
      </c>
    </row>
    <row r="16" spans="1:8" ht="14.4">
      <c r="A16" s="22" t="s">
        <v>143</v>
      </c>
      <c r="B16" s="23">
        <v>0</v>
      </c>
      <c r="C16" s="10">
        <v>0</v>
      </c>
      <c r="D16" s="23">
        <v>0</v>
      </c>
      <c r="E16" s="23">
        <v>0</v>
      </c>
      <c r="F16" s="23">
        <v>0</v>
      </c>
      <c r="G16" s="10">
        <v>0</v>
      </c>
      <c r="H16" s="10">
        <v>0</v>
      </c>
    </row>
    <row r="17" spans="1:8" ht="14.4">
      <c r="A17" s="24"/>
      <c r="B17" s="25"/>
      <c r="C17" s="25"/>
      <c r="D17" s="25"/>
      <c r="E17" s="25"/>
      <c r="F17" s="25"/>
      <c r="G17" s="25"/>
      <c r="H17" s="25"/>
    </row>
    <row r="18" spans="1:8" ht="14.4">
      <c r="A18" s="21" t="s">
        <v>144</v>
      </c>
      <c r="B18" s="11">
        <v>98946500.290000007</v>
      </c>
      <c r="C18" s="26"/>
      <c r="D18" s="26"/>
      <c r="E18" s="26"/>
      <c r="F18" s="11">
        <v>34961061.219999999</v>
      </c>
      <c r="G18" s="26"/>
      <c r="H18" s="26"/>
    </row>
    <row r="19" spans="1:8" ht="16.5" customHeight="1">
      <c r="A19" s="24"/>
      <c r="B19" s="25"/>
      <c r="C19" s="25"/>
      <c r="D19" s="25"/>
      <c r="E19" s="25"/>
      <c r="F19" s="25"/>
      <c r="G19" s="25"/>
      <c r="H19" s="25"/>
    </row>
    <row r="20" spans="1:8" ht="14.25" customHeight="1">
      <c r="A20" s="21" t="s">
        <v>145</v>
      </c>
      <c r="B20" s="11">
        <f t="shared" ref="B20:H20" si="3">B8+B18</f>
        <v>98946500.290000007</v>
      </c>
      <c r="C20" s="11">
        <f t="shared" si="3"/>
        <v>0</v>
      </c>
      <c r="D20" s="11">
        <f t="shared" si="3"/>
        <v>0</v>
      </c>
      <c r="E20" s="11">
        <f t="shared" si="3"/>
        <v>0</v>
      </c>
      <c r="F20" s="11">
        <f t="shared" si="3"/>
        <v>34961061.219999999</v>
      </c>
      <c r="G20" s="11">
        <f t="shared" si="3"/>
        <v>0</v>
      </c>
      <c r="H20" s="11">
        <f t="shared" si="3"/>
        <v>0</v>
      </c>
    </row>
    <row r="21" spans="1:8" ht="16.5" customHeight="1">
      <c r="A21" s="24"/>
      <c r="B21" s="10"/>
      <c r="C21" s="10"/>
      <c r="D21" s="10"/>
      <c r="E21" s="10"/>
      <c r="F21" s="10"/>
      <c r="G21" s="10"/>
      <c r="H21" s="10"/>
    </row>
    <row r="22" spans="1:8" ht="16.5" customHeight="1">
      <c r="A22" s="21" t="s">
        <v>146</v>
      </c>
      <c r="B22" s="11">
        <f t="shared" ref="B22:H22" si="4">SUM(B23:B25)</f>
        <v>0</v>
      </c>
      <c r="C22" s="11">
        <f t="shared" si="4"/>
        <v>0</v>
      </c>
      <c r="D22" s="11">
        <f t="shared" si="4"/>
        <v>0</v>
      </c>
      <c r="E22" s="11">
        <f t="shared" si="4"/>
        <v>0</v>
      </c>
      <c r="F22" s="11">
        <f t="shared" si="4"/>
        <v>0</v>
      </c>
      <c r="G22" s="11">
        <f t="shared" si="4"/>
        <v>0</v>
      </c>
      <c r="H22" s="11">
        <f t="shared" si="4"/>
        <v>0</v>
      </c>
    </row>
    <row r="23" spans="1:8" ht="15" customHeight="1">
      <c r="A23" s="22" t="s">
        <v>147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ht="15" customHeight="1">
      <c r="A24" s="22" t="s">
        <v>148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ht="15.75" customHeight="1">
      <c r="A25" s="22" t="s">
        <v>149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1:8" ht="16.5" customHeight="1">
      <c r="A26" s="27"/>
      <c r="B26" s="10"/>
      <c r="C26" s="10"/>
      <c r="D26" s="10"/>
      <c r="E26" s="10"/>
      <c r="F26" s="10"/>
      <c r="G26" s="10"/>
      <c r="H26" s="10"/>
    </row>
    <row r="27" spans="1:8" ht="16.5" customHeight="1">
      <c r="A27" s="21" t="s">
        <v>150</v>
      </c>
      <c r="B27" s="11">
        <f t="shared" ref="B27:H27" si="5">SUM(B28:B30)</f>
        <v>0</v>
      </c>
      <c r="C27" s="11">
        <f t="shared" si="5"/>
        <v>0</v>
      </c>
      <c r="D27" s="11">
        <f t="shared" si="5"/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1:8" ht="15" customHeight="1">
      <c r="A28" s="22" t="s">
        <v>151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ht="15" customHeight="1">
      <c r="A29" s="22" t="s">
        <v>152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ht="15.75" customHeight="1">
      <c r="A30" s="22" t="s">
        <v>153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1" spans="1:8" ht="15" customHeight="1">
      <c r="A31" s="28" t="s">
        <v>154</v>
      </c>
      <c r="B31" s="15"/>
      <c r="C31" s="15"/>
      <c r="D31" s="15"/>
      <c r="E31" s="15"/>
      <c r="F31" s="15"/>
      <c r="G31" s="15"/>
      <c r="H31" s="15"/>
    </row>
    <row r="32" spans="1:8" ht="15.75" customHeight="1">
      <c r="A32" s="29"/>
    </row>
    <row r="33" spans="1:8" ht="14.25" customHeight="1">
      <c r="A33" s="110" t="s">
        <v>155</v>
      </c>
      <c r="B33" s="111"/>
      <c r="C33" s="111"/>
      <c r="D33" s="111"/>
      <c r="E33" s="111"/>
      <c r="F33" s="111"/>
      <c r="G33" s="111"/>
      <c r="H33" s="111"/>
    </row>
    <row r="34" spans="1:8" ht="14.25" customHeight="1">
      <c r="A34" s="111"/>
      <c r="B34" s="111"/>
      <c r="C34" s="111"/>
      <c r="D34" s="111"/>
      <c r="E34" s="111"/>
      <c r="F34" s="111"/>
      <c r="G34" s="111"/>
      <c r="H34" s="111"/>
    </row>
    <row r="35" spans="1:8" ht="14.25" customHeight="1">
      <c r="A35" s="111"/>
      <c r="B35" s="111"/>
      <c r="C35" s="111"/>
      <c r="D35" s="111"/>
      <c r="E35" s="111"/>
      <c r="F35" s="111"/>
      <c r="G35" s="111"/>
      <c r="H35" s="111"/>
    </row>
    <row r="36" spans="1:8" ht="14.25" customHeight="1">
      <c r="A36" s="111"/>
      <c r="B36" s="111"/>
      <c r="C36" s="111"/>
      <c r="D36" s="111"/>
      <c r="E36" s="111"/>
      <c r="F36" s="111"/>
      <c r="G36" s="111"/>
      <c r="H36" s="111"/>
    </row>
    <row r="37" spans="1:8" ht="14.25" customHeight="1">
      <c r="A37" s="111"/>
      <c r="B37" s="111"/>
      <c r="C37" s="111"/>
      <c r="D37" s="111"/>
      <c r="E37" s="111"/>
      <c r="F37" s="111"/>
      <c r="G37" s="111"/>
      <c r="H37" s="111"/>
    </row>
    <row r="38" spans="1:8" ht="15.75" customHeight="1">
      <c r="A38" s="29"/>
    </row>
    <row r="39" spans="1:8" ht="15.75" customHeight="1">
      <c r="A39" s="18" t="s">
        <v>156</v>
      </c>
      <c r="B39" s="18" t="s">
        <v>157</v>
      </c>
      <c r="C39" s="18" t="s">
        <v>158</v>
      </c>
      <c r="D39" s="18" t="s">
        <v>159</v>
      </c>
      <c r="E39" s="18" t="s">
        <v>160</v>
      </c>
      <c r="F39" s="3" t="s">
        <v>161</v>
      </c>
    </row>
    <row r="40" spans="1:8" ht="15.75" customHeight="1">
      <c r="A40" s="8"/>
      <c r="B40" s="14"/>
      <c r="C40" s="14"/>
      <c r="D40" s="14"/>
      <c r="E40" s="14"/>
      <c r="F40" s="14"/>
    </row>
    <row r="41" spans="1:8" ht="15.75" customHeight="1">
      <c r="A41" s="21" t="s">
        <v>162</v>
      </c>
      <c r="B41" s="11">
        <f t="shared" ref="B41:F41" si="6">SUM(B42:B44)</f>
        <v>0</v>
      </c>
      <c r="C41" s="11">
        <f t="shared" si="6"/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</row>
    <row r="42" spans="1:8" ht="15.75" customHeight="1">
      <c r="A42" s="22" t="s">
        <v>163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30"/>
    </row>
    <row r="43" spans="1:8" ht="15.75" customHeight="1">
      <c r="A43" s="22" t="s">
        <v>164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30"/>
    </row>
    <row r="44" spans="1:8" ht="15.75" customHeight="1">
      <c r="A44" s="22" t="s">
        <v>165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30"/>
    </row>
    <row r="45" spans="1:8" ht="15.75" customHeight="1">
      <c r="A45" s="31" t="s">
        <v>154</v>
      </c>
      <c r="B45" s="15"/>
      <c r="C45" s="15"/>
      <c r="D45" s="15"/>
      <c r="E45" s="15"/>
      <c r="F45" s="15"/>
    </row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33:H37"/>
    <mergeCell ref="A1:H1"/>
    <mergeCell ref="A2:H2"/>
    <mergeCell ref="A3:H3"/>
    <mergeCell ref="A4:H4"/>
    <mergeCell ref="A5:H5"/>
  </mergeCells>
  <dataValidations count="1">
    <dataValidation type="decimal" allowBlank="1" showErrorMessage="1" sqref="B8:H9 C10:C12 G11:H12 B13:H13 C14:C16 G14:H16 B17:H30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000"/>
  <sheetViews>
    <sheetView showGridLines="0" workbookViewId="0">
      <selection activeCell="B26" sqref="B26"/>
    </sheetView>
  </sheetViews>
  <sheetFormatPr baseColWidth="10" defaultColWidth="14.44140625" defaultRowHeight="15" customHeight="1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26" width="11" customWidth="1"/>
  </cols>
  <sheetData>
    <row r="1" spans="1:11" ht="40.5" customHeight="1">
      <c r="A1" s="98" t="s">
        <v>166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 ht="14.4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 ht="14.4">
      <c r="A3" s="104" t="s">
        <v>167</v>
      </c>
      <c r="B3" s="105"/>
      <c r="C3" s="105"/>
      <c r="D3" s="105"/>
      <c r="E3" s="105"/>
      <c r="F3" s="105"/>
      <c r="G3" s="105"/>
      <c r="H3" s="105"/>
      <c r="I3" s="105"/>
      <c r="J3" s="105"/>
      <c r="K3" s="106"/>
    </row>
    <row r="4" spans="1:11" ht="14.4">
      <c r="A4" s="104" t="s">
        <v>168</v>
      </c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4.4">
      <c r="A5" s="104" t="s">
        <v>3</v>
      </c>
      <c r="B5" s="105"/>
      <c r="C5" s="105"/>
      <c r="D5" s="105"/>
      <c r="E5" s="105"/>
      <c r="F5" s="105"/>
      <c r="G5" s="105"/>
      <c r="H5" s="105"/>
      <c r="I5" s="105"/>
      <c r="J5" s="105"/>
      <c r="K5" s="106"/>
    </row>
    <row r="6" spans="1:11" ht="41.25" customHeight="1">
      <c r="A6" s="3" t="s">
        <v>169</v>
      </c>
      <c r="B6" s="3" t="s">
        <v>170</v>
      </c>
      <c r="C6" s="3" t="s">
        <v>171</v>
      </c>
      <c r="D6" s="3" t="s">
        <v>172</v>
      </c>
      <c r="E6" s="3" t="s">
        <v>173</v>
      </c>
      <c r="F6" s="3" t="s">
        <v>174</v>
      </c>
      <c r="G6" s="3" t="s">
        <v>175</v>
      </c>
      <c r="H6" s="3" t="s">
        <v>176</v>
      </c>
      <c r="I6" s="3" t="s">
        <v>177</v>
      </c>
      <c r="J6" s="3" t="s">
        <v>178</v>
      </c>
      <c r="K6" s="3" t="s">
        <v>179</v>
      </c>
    </row>
    <row r="7" spans="1:11" ht="14.4">
      <c r="A7" s="12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4.4">
      <c r="A8" s="7" t="s">
        <v>180</v>
      </c>
      <c r="B8" s="32"/>
      <c r="C8" s="32"/>
      <c r="D8" s="32"/>
      <c r="E8" s="11">
        <f>SUM(E9:E12)</f>
        <v>0</v>
      </c>
      <c r="F8" s="32"/>
      <c r="G8" s="11">
        <f t="shared" ref="G8:K8" si="0">SUM(G9:G12)</f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</row>
    <row r="9" spans="1:11" ht="14.4">
      <c r="A9" s="9" t="s">
        <v>181</v>
      </c>
      <c r="B9" s="33"/>
      <c r="C9" s="33"/>
      <c r="D9" s="33"/>
      <c r="E9" s="10">
        <v>0</v>
      </c>
      <c r="F9" s="8"/>
      <c r="G9" s="10">
        <v>0</v>
      </c>
      <c r="H9" s="10">
        <v>0</v>
      </c>
      <c r="I9" s="10">
        <v>0</v>
      </c>
      <c r="J9" s="10">
        <v>0</v>
      </c>
      <c r="K9" s="10">
        <v>0</v>
      </c>
    </row>
    <row r="10" spans="1:11" ht="14.4">
      <c r="A10" s="9" t="s">
        <v>182</v>
      </c>
      <c r="B10" s="33"/>
      <c r="C10" s="33"/>
      <c r="D10" s="33"/>
      <c r="E10" s="10">
        <v>0</v>
      </c>
      <c r="F10" s="8"/>
      <c r="G10" s="10">
        <v>0</v>
      </c>
      <c r="H10" s="10">
        <v>0</v>
      </c>
      <c r="I10" s="10">
        <v>0</v>
      </c>
      <c r="J10" s="10">
        <v>0</v>
      </c>
      <c r="K10" s="10">
        <v>0</v>
      </c>
    </row>
    <row r="11" spans="1:11" ht="14.4">
      <c r="A11" s="9" t="s">
        <v>183</v>
      </c>
      <c r="B11" s="33"/>
      <c r="C11" s="33"/>
      <c r="D11" s="33"/>
      <c r="E11" s="10">
        <v>0</v>
      </c>
      <c r="F11" s="8"/>
      <c r="G11" s="10">
        <v>0</v>
      </c>
      <c r="H11" s="10">
        <v>0</v>
      </c>
      <c r="I11" s="10">
        <v>0</v>
      </c>
      <c r="J11" s="10">
        <v>0</v>
      </c>
      <c r="K11" s="10">
        <v>0</v>
      </c>
    </row>
    <row r="12" spans="1:11" ht="14.4">
      <c r="A12" s="9" t="s">
        <v>184</v>
      </c>
      <c r="B12" s="33"/>
      <c r="C12" s="33"/>
      <c r="D12" s="33"/>
      <c r="E12" s="10">
        <v>0</v>
      </c>
      <c r="F12" s="8"/>
      <c r="G12" s="10">
        <v>0</v>
      </c>
      <c r="H12" s="10">
        <v>0</v>
      </c>
      <c r="I12" s="10">
        <v>0</v>
      </c>
      <c r="J12" s="10">
        <v>0</v>
      </c>
      <c r="K12" s="10">
        <v>0</v>
      </c>
    </row>
    <row r="13" spans="1:11" ht="14.4">
      <c r="A13" s="34" t="s">
        <v>154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4.4">
      <c r="A14" s="7" t="s">
        <v>185</v>
      </c>
      <c r="B14" s="32"/>
      <c r="C14" s="32"/>
      <c r="D14" s="32"/>
      <c r="E14" s="11">
        <f>SUM(E15:E18)</f>
        <v>0</v>
      </c>
      <c r="F14" s="32"/>
      <c r="G14" s="11">
        <f t="shared" ref="G14:K14" si="1">SUM(G15:G18)</f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</row>
    <row r="15" spans="1:11" ht="14.4">
      <c r="A15" s="9" t="s">
        <v>186</v>
      </c>
      <c r="B15" s="33"/>
      <c r="C15" s="33"/>
      <c r="D15" s="33"/>
      <c r="E15" s="10">
        <v>0</v>
      </c>
      <c r="F15" s="8"/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1:11" ht="14.4">
      <c r="A16" s="9" t="s">
        <v>187</v>
      </c>
      <c r="B16" s="33"/>
      <c r="C16" s="33"/>
      <c r="D16" s="33"/>
      <c r="E16" s="10">
        <v>0</v>
      </c>
      <c r="F16" s="8"/>
      <c r="G16" s="10">
        <v>0</v>
      </c>
      <c r="H16" s="10">
        <v>0</v>
      </c>
      <c r="I16" s="10">
        <v>0</v>
      </c>
      <c r="J16" s="10">
        <v>0</v>
      </c>
      <c r="K16" s="10">
        <v>0</v>
      </c>
    </row>
    <row r="17" spans="1:11" ht="14.4">
      <c r="A17" s="9" t="s">
        <v>188</v>
      </c>
      <c r="B17" s="33"/>
      <c r="C17" s="33"/>
      <c r="D17" s="33"/>
      <c r="E17" s="10">
        <v>0</v>
      </c>
      <c r="F17" s="8"/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1" ht="14.4">
      <c r="A18" s="9" t="s">
        <v>189</v>
      </c>
      <c r="B18" s="33"/>
      <c r="C18" s="33"/>
      <c r="D18" s="33"/>
      <c r="E18" s="10">
        <v>0</v>
      </c>
      <c r="F18" s="8"/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1" ht="14.4">
      <c r="A19" s="34" t="s">
        <v>154</v>
      </c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14.4">
      <c r="A20" s="7" t="s">
        <v>190</v>
      </c>
      <c r="B20" s="32"/>
      <c r="C20" s="32"/>
      <c r="D20" s="32"/>
      <c r="E20" s="11">
        <f>SUM(E8,E14)</f>
        <v>0</v>
      </c>
      <c r="F20" s="32"/>
      <c r="G20" s="11">
        <f t="shared" ref="G20:K20" si="2">SUM(G8,G14)</f>
        <v>0</v>
      </c>
      <c r="H20" s="11">
        <f t="shared" si="2"/>
        <v>0</v>
      </c>
      <c r="I20" s="11">
        <f t="shared" si="2"/>
        <v>0</v>
      </c>
      <c r="J20" s="11">
        <f t="shared" si="2"/>
        <v>0</v>
      </c>
      <c r="K20" s="11">
        <f t="shared" si="2"/>
        <v>0</v>
      </c>
    </row>
    <row r="21" spans="1:11" ht="15.75" customHeight="1">
      <c r="A21" s="16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K1"/>
    <mergeCell ref="A2:K2"/>
    <mergeCell ref="A3:K3"/>
    <mergeCell ref="A4:K4"/>
    <mergeCell ref="A5:K5"/>
  </mergeCells>
  <dataValidations count="2">
    <dataValidation type="decimal" allowBlank="1" showErrorMessage="1" sqref="E8:K20">
      <formula1>-1.79769313486231E+100</formula1>
      <formula2>1.79769313486231E+100</formula2>
    </dataValidation>
    <dataValidation type="date" operator="greaterThanOrEqual" allowBlank="1" showErrorMessage="1" sqref="B9:D12 B15:D18">
      <formula1>36526</formula1>
    </dataValidation>
  </dataValidation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000"/>
  <sheetViews>
    <sheetView showGridLines="0" topLeftCell="A3" workbookViewId="0">
      <selection activeCell="C29" sqref="C29"/>
    </sheetView>
  </sheetViews>
  <sheetFormatPr baseColWidth="10" defaultColWidth="14.44140625" defaultRowHeight="15" customHeight="1"/>
  <cols>
    <col min="1" max="1" width="102.44140625" customWidth="1"/>
    <col min="2" max="2" width="21.109375" customWidth="1"/>
    <col min="3" max="3" width="22.5546875" customWidth="1"/>
    <col min="4" max="4" width="22.6640625" customWidth="1"/>
    <col min="5" max="5" width="3.33203125" customWidth="1"/>
    <col min="6" max="26" width="11" customWidth="1"/>
  </cols>
  <sheetData>
    <row r="1" spans="1:4" ht="40.5" customHeight="1">
      <c r="A1" s="98" t="s">
        <v>191</v>
      </c>
      <c r="B1" s="99"/>
      <c r="C1" s="99"/>
      <c r="D1" s="100"/>
    </row>
    <row r="2" spans="1:4" ht="14.4">
      <c r="A2" s="112" t="str">
        <f>'Formato 1'!A2</f>
        <v>Junta de Agua Potable Drenaje Alcantarillado y Saneamiento del Municipio de Irapuato, Gto.</v>
      </c>
      <c r="B2" s="102"/>
      <c r="C2" s="102"/>
      <c r="D2" s="103"/>
    </row>
    <row r="3" spans="1:4" ht="14.4">
      <c r="A3" s="104" t="s">
        <v>192</v>
      </c>
      <c r="B3" s="105"/>
      <c r="C3" s="105"/>
      <c r="D3" s="106"/>
    </row>
    <row r="4" spans="1:4" ht="14.4">
      <c r="A4" s="104" t="str">
        <f>'Formato 3'!A4</f>
        <v>Del 1 de Enero al 31 de Marzo de 2024 (b)</v>
      </c>
      <c r="B4" s="105"/>
      <c r="C4" s="105"/>
      <c r="D4" s="106"/>
    </row>
    <row r="5" spans="1:4" ht="14.4">
      <c r="A5" s="107" t="s">
        <v>3</v>
      </c>
      <c r="B5" s="108"/>
      <c r="C5" s="108"/>
      <c r="D5" s="109"/>
    </row>
    <row r="7" spans="1:4" ht="28.8">
      <c r="A7" s="35" t="s">
        <v>7</v>
      </c>
      <c r="B7" s="3" t="s">
        <v>193</v>
      </c>
      <c r="C7" s="3" t="s">
        <v>194</v>
      </c>
      <c r="D7" s="3" t="s">
        <v>195</v>
      </c>
    </row>
    <row r="8" spans="1:4" ht="14.4">
      <c r="A8" s="7" t="s">
        <v>196</v>
      </c>
      <c r="B8" s="36">
        <f t="shared" ref="B8:D8" si="0">SUM(B9:B11)</f>
        <v>657683436.45000005</v>
      </c>
      <c r="C8" s="36">
        <f t="shared" si="0"/>
        <v>328176302.74000001</v>
      </c>
      <c r="D8" s="36">
        <f t="shared" si="0"/>
        <v>328176302.74000001</v>
      </c>
    </row>
    <row r="9" spans="1:4" ht="14.4">
      <c r="A9" s="9" t="s">
        <v>197</v>
      </c>
      <c r="B9" s="25">
        <v>657683436.45000005</v>
      </c>
      <c r="C9" s="25">
        <v>284085038.60000002</v>
      </c>
      <c r="D9" s="25">
        <v>284085038.60000002</v>
      </c>
    </row>
    <row r="10" spans="1:4" ht="14.4">
      <c r="A10" s="9" t="s">
        <v>198</v>
      </c>
      <c r="B10" s="25">
        <v>0</v>
      </c>
      <c r="C10" s="25">
        <v>44091264.140000001</v>
      </c>
      <c r="D10" s="25">
        <v>44091264.140000001</v>
      </c>
    </row>
    <row r="11" spans="1:4" ht="14.4">
      <c r="A11" s="9" t="s">
        <v>199</v>
      </c>
      <c r="B11" s="25">
        <f t="shared" ref="B11:D11" si="1">B44</f>
        <v>0</v>
      </c>
      <c r="C11" s="25">
        <f t="shared" si="1"/>
        <v>0</v>
      </c>
      <c r="D11" s="25">
        <f t="shared" si="1"/>
        <v>0</v>
      </c>
    </row>
    <row r="12" spans="1:4" ht="14.4">
      <c r="A12" s="9"/>
      <c r="B12" s="25"/>
      <c r="C12" s="25"/>
      <c r="D12" s="25"/>
    </row>
    <row r="13" spans="1:4" ht="14.4">
      <c r="A13" s="7" t="s">
        <v>200</v>
      </c>
      <c r="B13" s="36">
        <f t="shared" ref="B13:D13" si="2">B14+B15</f>
        <v>657683436.450495</v>
      </c>
      <c r="C13" s="36">
        <f t="shared" si="2"/>
        <v>86562012.820000023</v>
      </c>
      <c r="D13" s="36">
        <f t="shared" si="2"/>
        <v>83575379.790000066</v>
      </c>
    </row>
    <row r="14" spans="1:4" ht="14.4">
      <c r="A14" s="9" t="s">
        <v>201</v>
      </c>
      <c r="B14" s="25">
        <v>657683436.450495</v>
      </c>
      <c r="C14" s="25">
        <v>86562012.820000023</v>
      </c>
      <c r="D14" s="25">
        <v>83575379.790000066</v>
      </c>
    </row>
    <row r="15" spans="1:4" ht="14.4">
      <c r="A15" s="9" t="s">
        <v>202</v>
      </c>
      <c r="B15" s="25">
        <v>0</v>
      </c>
      <c r="C15" s="25">
        <v>0</v>
      </c>
      <c r="D15" s="25">
        <v>0</v>
      </c>
    </row>
    <row r="16" spans="1:4" ht="14.4">
      <c r="A16" s="9"/>
      <c r="B16" s="25"/>
      <c r="C16" s="25"/>
      <c r="D16" s="25"/>
    </row>
    <row r="17" spans="1:4" ht="14.4">
      <c r="A17" s="7" t="s">
        <v>203</v>
      </c>
      <c r="B17" s="37">
        <v>0</v>
      </c>
      <c r="C17" s="36">
        <f t="shared" ref="C17:D17" si="3">C18+C19</f>
        <v>87888144.159999996</v>
      </c>
      <c r="D17" s="36">
        <f t="shared" si="3"/>
        <v>83563454.360000014</v>
      </c>
    </row>
    <row r="18" spans="1:4" ht="14.4">
      <c r="A18" s="9" t="s">
        <v>204</v>
      </c>
      <c r="B18" s="38">
        <v>0</v>
      </c>
      <c r="C18" s="10">
        <v>27347962.07</v>
      </c>
      <c r="D18" s="10">
        <v>23023272.270000003</v>
      </c>
    </row>
    <row r="19" spans="1:4" ht="14.4">
      <c r="A19" s="9" t="s">
        <v>205</v>
      </c>
      <c r="B19" s="38">
        <v>0</v>
      </c>
      <c r="C19" s="25">
        <v>60540182.090000004</v>
      </c>
      <c r="D19" s="25">
        <v>60540182.090000004</v>
      </c>
    </row>
    <row r="20" spans="1:4" ht="14.4">
      <c r="A20" s="9"/>
      <c r="B20" s="25"/>
      <c r="C20" s="25"/>
      <c r="D20" s="25"/>
    </row>
    <row r="21" spans="1:4" ht="15.75" customHeight="1">
      <c r="A21" s="7" t="s">
        <v>206</v>
      </c>
      <c r="B21" s="36">
        <f t="shared" ref="B21:D21" si="4">B8-B13+B17</f>
        <v>-4.9495697021484375E-4</v>
      </c>
      <c r="C21" s="36">
        <f t="shared" si="4"/>
        <v>329502434.07999998</v>
      </c>
      <c r="D21" s="36">
        <f t="shared" si="4"/>
        <v>328164377.30999994</v>
      </c>
    </row>
    <row r="22" spans="1:4" ht="15.75" customHeight="1">
      <c r="A22" s="7"/>
      <c r="B22" s="25"/>
      <c r="C22" s="25"/>
      <c r="D22" s="25"/>
    </row>
    <row r="23" spans="1:4" ht="15.75" customHeight="1">
      <c r="A23" s="7" t="s">
        <v>207</v>
      </c>
      <c r="B23" s="36">
        <f t="shared" ref="B23:D23" si="5">B21-B11</f>
        <v>-4.9495697021484375E-4</v>
      </c>
      <c r="C23" s="36">
        <f t="shared" si="5"/>
        <v>329502434.07999998</v>
      </c>
      <c r="D23" s="36">
        <f t="shared" si="5"/>
        <v>328164377.30999994</v>
      </c>
    </row>
    <row r="24" spans="1:4" ht="15.75" customHeight="1">
      <c r="A24" s="7"/>
      <c r="B24" s="36"/>
      <c r="C24" s="36"/>
      <c r="D24" s="36"/>
    </row>
    <row r="25" spans="1:4" ht="15.75" customHeight="1">
      <c r="A25" s="39" t="s">
        <v>208</v>
      </c>
      <c r="B25" s="36">
        <f t="shared" ref="B25:D25" si="6">B23-B17</f>
        <v>-4.9495697021484375E-4</v>
      </c>
      <c r="C25" s="36">
        <f t="shared" si="6"/>
        <v>241614289.91999999</v>
      </c>
      <c r="D25" s="36">
        <f t="shared" si="6"/>
        <v>244600922.94999993</v>
      </c>
    </row>
    <row r="26" spans="1:4" ht="15.75" customHeight="1">
      <c r="A26" s="40"/>
      <c r="B26" s="41"/>
      <c r="C26" s="41"/>
      <c r="D26" s="41"/>
    </row>
    <row r="27" spans="1:4" ht="15.75" customHeight="1">
      <c r="A27" s="29"/>
    </row>
    <row r="28" spans="1:4" ht="15.75" customHeight="1">
      <c r="A28" s="35" t="s">
        <v>209</v>
      </c>
      <c r="B28" s="3" t="s">
        <v>210</v>
      </c>
      <c r="C28" s="3" t="s">
        <v>194</v>
      </c>
      <c r="D28" s="3" t="s">
        <v>211</v>
      </c>
    </row>
    <row r="29" spans="1:4" ht="15.75" customHeight="1">
      <c r="A29" s="7" t="s">
        <v>212</v>
      </c>
      <c r="B29" s="11">
        <f t="shared" ref="B29:D29" si="7">B30+B31</f>
        <v>0</v>
      </c>
      <c r="C29" s="11">
        <f t="shared" si="7"/>
        <v>0</v>
      </c>
      <c r="D29" s="11">
        <f t="shared" si="7"/>
        <v>0</v>
      </c>
    </row>
    <row r="30" spans="1:4" ht="15.75" customHeight="1">
      <c r="A30" s="9" t="s">
        <v>213</v>
      </c>
      <c r="B30" s="10">
        <v>0</v>
      </c>
      <c r="C30" s="10">
        <v>0</v>
      </c>
      <c r="D30" s="10">
        <v>0</v>
      </c>
    </row>
    <row r="31" spans="1:4" ht="15.75" customHeight="1">
      <c r="A31" s="9" t="s">
        <v>214</v>
      </c>
      <c r="B31" s="10">
        <v>0</v>
      </c>
      <c r="C31" s="10">
        <v>0</v>
      </c>
      <c r="D31" s="10">
        <v>0</v>
      </c>
    </row>
    <row r="32" spans="1:4" ht="15.75" customHeight="1">
      <c r="A32" s="8"/>
      <c r="B32" s="10"/>
      <c r="C32" s="10"/>
      <c r="D32" s="10"/>
    </row>
    <row r="33" spans="1:4" ht="14.25" customHeight="1">
      <c r="A33" s="7" t="s">
        <v>215</v>
      </c>
      <c r="B33" s="11">
        <f t="shared" ref="B33:D33" si="8">B25+B29</f>
        <v>-4.9495697021484375E-4</v>
      </c>
      <c r="C33" s="11">
        <f t="shared" si="8"/>
        <v>241614289.91999999</v>
      </c>
      <c r="D33" s="11">
        <f t="shared" si="8"/>
        <v>244600922.94999993</v>
      </c>
    </row>
    <row r="34" spans="1:4" ht="14.25" customHeight="1">
      <c r="A34" s="16"/>
      <c r="B34" s="17"/>
      <c r="C34" s="17"/>
      <c r="D34" s="17"/>
    </row>
    <row r="35" spans="1:4" ht="14.25" customHeight="1">
      <c r="A35" s="29"/>
    </row>
    <row r="36" spans="1:4" ht="14.25" customHeight="1">
      <c r="A36" s="35" t="s">
        <v>209</v>
      </c>
      <c r="B36" s="3" t="s">
        <v>216</v>
      </c>
      <c r="C36" s="3" t="s">
        <v>194</v>
      </c>
      <c r="D36" s="3" t="s">
        <v>195</v>
      </c>
    </row>
    <row r="37" spans="1:4" ht="14.25" customHeight="1">
      <c r="A37" s="7" t="s">
        <v>217</v>
      </c>
      <c r="B37" s="11">
        <f t="shared" ref="B37:D37" si="9">B38+B39</f>
        <v>0</v>
      </c>
      <c r="C37" s="11">
        <f t="shared" si="9"/>
        <v>0</v>
      </c>
      <c r="D37" s="11">
        <f t="shared" si="9"/>
        <v>0</v>
      </c>
    </row>
    <row r="38" spans="1:4" ht="15.75" customHeight="1">
      <c r="A38" s="9" t="s">
        <v>218</v>
      </c>
      <c r="B38" s="10">
        <v>0</v>
      </c>
      <c r="C38" s="10">
        <v>0</v>
      </c>
      <c r="D38" s="10">
        <v>0</v>
      </c>
    </row>
    <row r="39" spans="1:4" ht="15.75" customHeight="1">
      <c r="A39" s="9" t="s">
        <v>219</v>
      </c>
      <c r="B39" s="10">
        <v>0</v>
      </c>
      <c r="C39" s="10">
        <v>0</v>
      </c>
      <c r="D39" s="10">
        <v>0</v>
      </c>
    </row>
    <row r="40" spans="1:4" ht="15.75" customHeight="1">
      <c r="A40" s="7" t="s">
        <v>220</v>
      </c>
      <c r="B40" s="11">
        <f t="shared" ref="B40:D40" si="10">B41+B42</f>
        <v>0</v>
      </c>
      <c r="C40" s="11">
        <f t="shared" si="10"/>
        <v>0</v>
      </c>
      <c r="D40" s="11">
        <f t="shared" si="10"/>
        <v>0</v>
      </c>
    </row>
    <row r="41" spans="1:4" ht="15.75" customHeight="1">
      <c r="A41" s="9" t="s">
        <v>221</v>
      </c>
      <c r="B41" s="10">
        <v>0</v>
      </c>
      <c r="C41" s="10">
        <v>0</v>
      </c>
      <c r="D41" s="10">
        <v>0</v>
      </c>
    </row>
    <row r="42" spans="1:4" ht="15.75" customHeight="1">
      <c r="A42" s="9" t="s">
        <v>222</v>
      </c>
      <c r="B42" s="10">
        <v>0</v>
      </c>
      <c r="C42" s="10">
        <v>0</v>
      </c>
      <c r="D42" s="10">
        <v>0</v>
      </c>
    </row>
    <row r="43" spans="1:4" ht="15.75" customHeight="1">
      <c r="A43" s="8"/>
      <c r="B43" s="10"/>
      <c r="C43" s="10"/>
      <c r="D43" s="10"/>
    </row>
    <row r="44" spans="1:4" ht="15.75" customHeight="1">
      <c r="A44" s="7" t="s">
        <v>223</v>
      </c>
      <c r="B44" s="11">
        <f t="shared" ref="B44:D44" si="11">B37-B40</f>
        <v>0</v>
      </c>
      <c r="C44" s="11">
        <f t="shared" si="11"/>
        <v>0</v>
      </c>
      <c r="D44" s="11">
        <f t="shared" si="11"/>
        <v>0</v>
      </c>
    </row>
    <row r="45" spans="1:4" ht="15.75" customHeight="1">
      <c r="A45" s="42"/>
      <c r="B45" s="17"/>
      <c r="C45" s="17"/>
      <c r="D45" s="17"/>
    </row>
    <row r="46" spans="1:4" ht="15.75" customHeight="1"/>
    <row r="47" spans="1:4" ht="15.75" customHeight="1">
      <c r="A47" s="35" t="s">
        <v>209</v>
      </c>
      <c r="B47" s="3" t="s">
        <v>216</v>
      </c>
      <c r="C47" s="3" t="s">
        <v>194</v>
      </c>
      <c r="D47" s="3" t="s">
        <v>195</v>
      </c>
    </row>
    <row r="48" spans="1:4" ht="15.75" customHeight="1">
      <c r="A48" s="43" t="s">
        <v>224</v>
      </c>
      <c r="B48" s="44">
        <f t="shared" ref="B48:D48" si="12">B9</f>
        <v>657683436.45000005</v>
      </c>
      <c r="C48" s="44">
        <f t="shared" si="12"/>
        <v>284085038.60000002</v>
      </c>
      <c r="D48" s="44">
        <f t="shared" si="12"/>
        <v>284085038.60000002</v>
      </c>
    </row>
    <row r="49" spans="1:4" ht="15.75" customHeight="1">
      <c r="A49" s="39" t="s">
        <v>225</v>
      </c>
      <c r="B49" s="11">
        <f t="shared" ref="B49:D49" si="13">B50-B51</f>
        <v>0</v>
      </c>
      <c r="C49" s="11">
        <f t="shared" si="13"/>
        <v>0</v>
      </c>
      <c r="D49" s="11">
        <f t="shared" si="13"/>
        <v>0</v>
      </c>
    </row>
    <row r="50" spans="1:4" ht="15.75" customHeight="1">
      <c r="A50" s="9" t="s">
        <v>218</v>
      </c>
      <c r="B50" s="10">
        <v>0</v>
      </c>
      <c r="C50" s="10">
        <v>0</v>
      </c>
      <c r="D50" s="10">
        <v>0</v>
      </c>
    </row>
    <row r="51" spans="1:4" ht="15.75" customHeight="1">
      <c r="A51" s="9" t="s">
        <v>221</v>
      </c>
      <c r="B51" s="10">
        <v>0</v>
      </c>
      <c r="C51" s="10">
        <v>0</v>
      </c>
      <c r="D51" s="10">
        <v>0</v>
      </c>
    </row>
    <row r="52" spans="1:4" ht="15.75" customHeight="1">
      <c r="A52" s="8"/>
      <c r="B52" s="10"/>
      <c r="C52" s="10"/>
      <c r="D52" s="10"/>
    </row>
    <row r="53" spans="1:4" ht="15.75" customHeight="1">
      <c r="A53" s="9" t="s">
        <v>201</v>
      </c>
      <c r="B53" s="10">
        <f t="shared" ref="B53:D53" si="14">B14</f>
        <v>657683436.450495</v>
      </c>
      <c r="C53" s="10">
        <f t="shared" si="14"/>
        <v>86562012.820000023</v>
      </c>
      <c r="D53" s="10">
        <f t="shared" si="14"/>
        <v>83575379.790000066</v>
      </c>
    </row>
    <row r="54" spans="1:4" ht="15.75" customHeight="1">
      <c r="A54" s="8"/>
      <c r="B54" s="10"/>
      <c r="C54" s="10"/>
      <c r="D54" s="10"/>
    </row>
    <row r="55" spans="1:4" ht="15.75" customHeight="1">
      <c r="A55" s="9" t="s">
        <v>204</v>
      </c>
      <c r="B55" s="45">
        <v>0</v>
      </c>
      <c r="C55" s="10">
        <f t="shared" ref="C55:D55" si="15">C18</f>
        <v>27347962.07</v>
      </c>
      <c r="D55" s="10">
        <f t="shared" si="15"/>
        <v>23023272.270000003</v>
      </c>
    </row>
    <row r="56" spans="1:4" ht="15.75" customHeight="1">
      <c r="A56" s="8"/>
      <c r="B56" s="10"/>
      <c r="C56" s="10"/>
      <c r="D56" s="10"/>
    </row>
    <row r="57" spans="1:4" ht="15.75" customHeight="1">
      <c r="A57" s="39" t="s">
        <v>226</v>
      </c>
      <c r="B57" s="11">
        <f t="shared" ref="B57:D57" si="16">B48+B49-B53+B55</f>
        <v>-4.9495697021484375E-4</v>
      </c>
      <c r="C57" s="11">
        <f t="shared" si="16"/>
        <v>224870987.84999999</v>
      </c>
      <c r="D57" s="11">
        <f t="shared" si="16"/>
        <v>223532931.07999995</v>
      </c>
    </row>
    <row r="58" spans="1:4" ht="15.75" customHeight="1">
      <c r="A58" s="46"/>
      <c r="B58" s="11"/>
      <c r="C58" s="11"/>
      <c r="D58" s="11"/>
    </row>
    <row r="59" spans="1:4" ht="15.75" customHeight="1">
      <c r="A59" s="39" t="s">
        <v>227</v>
      </c>
      <c r="B59" s="11">
        <f t="shared" ref="B59:D59" si="17">B57-B49</f>
        <v>-4.9495697021484375E-4</v>
      </c>
      <c r="C59" s="11">
        <f t="shared" si="17"/>
        <v>224870987.84999999</v>
      </c>
      <c r="D59" s="11">
        <f t="shared" si="17"/>
        <v>223532931.07999995</v>
      </c>
    </row>
    <row r="60" spans="1:4" ht="15.75" customHeight="1">
      <c r="A60" s="16"/>
      <c r="B60" s="17"/>
      <c r="C60" s="17"/>
      <c r="D60" s="17"/>
    </row>
    <row r="61" spans="1:4" ht="15.75" customHeight="1"/>
    <row r="62" spans="1:4" ht="34.200000000000003" customHeight="1">
      <c r="A62" s="35" t="s">
        <v>209</v>
      </c>
      <c r="B62" s="3" t="s">
        <v>216</v>
      </c>
      <c r="C62" s="3" t="s">
        <v>194</v>
      </c>
      <c r="D62" s="3" t="s">
        <v>195</v>
      </c>
    </row>
    <row r="63" spans="1:4" ht="15.75" customHeight="1">
      <c r="A63" s="43" t="s">
        <v>198</v>
      </c>
      <c r="B63" s="20">
        <f t="shared" ref="B63:D63" si="18">B10</f>
        <v>0</v>
      </c>
      <c r="C63" s="20">
        <f t="shared" si="18"/>
        <v>44091264.140000001</v>
      </c>
      <c r="D63" s="20">
        <f t="shared" si="18"/>
        <v>44091264.140000001</v>
      </c>
    </row>
    <row r="64" spans="1:4" ht="15.75" customHeight="1">
      <c r="A64" s="39" t="s">
        <v>228</v>
      </c>
      <c r="B64" s="36">
        <f t="shared" ref="B64:D64" si="19">B65-B66</f>
        <v>0</v>
      </c>
      <c r="C64" s="36">
        <f t="shared" si="19"/>
        <v>0</v>
      </c>
      <c r="D64" s="36">
        <f t="shared" si="19"/>
        <v>0</v>
      </c>
    </row>
    <row r="65" spans="1:4" ht="15.75" customHeight="1">
      <c r="A65" s="9" t="s">
        <v>219</v>
      </c>
      <c r="B65" s="25">
        <v>0</v>
      </c>
      <c r="C65" s="25">
        <v>0</v>
      </c>
      <c r="D65" s="25">
        <v>0</v>
      </c>
    </row>
    <row r="66" spans="1:4" ht="15.75" customHeight="1">
      <c r="A66" s="9" t="s">
        <v>222</v>
      </c>
      <c r="B66" s="25">
        <v>0</v>
      </c>
      <c r="C66" s="25">
        <v>0</v>
      </c>
      <c r="D66" s="25">
        <v>0</v>
      </c>
    </row>
    <row r="67" spans="1:4" ht="15.75" customHeight="1">
      <c r="A67" s="8"/>
      <c r="B67" s="25"/>
      <c r="C67" s="25"/>
      <c r="D67" s="25"/>
    </row>
    <row r="68" spans="1:4" ht="15.75" customHeight="1">
      <c r="A68" s="9" t="s">
        <v>229</v>
      </c>
      <c r="B68" s="25">
        <f t="shared" ref="B68:D68" si="20">B15</f>
        <v>0</v>
      </c>
      <c r="C68" s="25">
        <f t="shared" si="20"/>
        <v>0</v>
      </c>
      <c r="D68" s="25">
        <f t="shared" si="20"/>
        <v>0</v>
      </c>
    </row>
    <row r="69" spans="1:4" ht="15.75" customHeight="1">
      <c r="A69" s="8"/>
      <c r="B69" s="25"/>
      <c r="C69" s="25"/>
      <c r="D69" s="25"/>
    </row>
    <row r="70" spans="1:4" ht="15.75" customHeight="1">
      <c r="A70" s="9" t="s">
        <v>205</v>
      </c>
      <c r="B70" s="47">
        <v>0</v>
      </c>
      <c r="C70" s="25">
        <f t="shared" ref="C70:D70" si="21">C19</f>
        <v>60540182.090000004</v>
      </c>
      <c r="D70" s="25">
        <f t="shared" si="21"/>
        <v>60540182.090000004</v>
      </c>
    </row>
    <row r="71" spans="1:4" ht="15.75" customHeight="1">
      <c r="A71" s="8"/>
      <c r="B71" s="25"/>
      <c r="C71" s="25"/>
      <c r="D71" s="25"/>
    </row>
    <row r="72" spans="1:4" ht="15.75" customHeight="1">
      <c r="A72" s="39" t="s">
        <v>230</v>
      </c>
      <c r="B72" s="36">
        <f t="shared" ref="B72:D72" si="22">B63+B64-B68+B70</f>
        <v>0</v>
      </c>
      <c r="C72" s="36">
        <f t="shared" si="22"/>
        <v>104631446.23</v>
      </c>
      <c r="D72" s="36">
        <f t="shared" si="22"/>
        <v>104631446.23</v>
      </c>
    </row>
    <row r="73" spans="1:4" ht="15.75" customHeight="1">
      <c r="A73" s="8"/>
      <c r="B73" s="25"/>
      <c r="C73" s="25"/>
      <c r="D73" s="25"/>
    </row>
    <row r="74" spans="1:4" ht="15.75" customHeight="1">
      <c r="A74" s="39" t="s">
        <v>231</v>
      </c>
      <c r="B74" s="36">
        <f t="shared" ref="B74:D74" si="23">B72-B64</f>
        <v>0</v>
      </c>
      <c r="C74" s="36">
        <f t="shared" si="23"/>
        <v>104631446.23</v>
      </c>
      <c r="D74" s="36">
        <f t="shared" si="23"/>
        <v>104631446.23</v>
      </c>
    </row>
    <row r="75" spans="1:4" ht="15.75" customHeight="1">
      <c r="A75" s="16"/>
      <c r="B75" s="41"/>
      <c r="C75" s="41"/>
      <c r="D75" s="41"/>
    </row>
    <row r="76" spans="1:4" ht="15.75" customHeight="1"/>
    <row r="77" spans="1:4" ht="15.75" customHeight="1"/>
    <row r="78" spans="1:4" ht="15.75" customHeight="1"/>
    <row r="79" spans="1:4" ht="15.75" customHeight="1"/>
    <row r="80" spans="1: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00"/>
  <sheetViews>
    <sheetView showGridLines="0" topLeftCell="A52" workbookViewId="0">
      <selection activeCell="A78" sqref="A78"/>
    </sheetView>
  </sheetViews>
  <sheetFormatPr baseColWidth="10" defaultColWidth="14.44140625" defaultRowHeight="15" customHeight="1"/>
  <cols>
    <col min="1" max="1" width="87" customWidth="1"/>
    <col min="2" max="2" width="22.33203125" customWidth="1"/>
    <col min="3" max="3" width="20.5546875" customWidth="1"/>
    <col min="4" max="4" width="22.33203125" customWidth="1"/>
    <col min="5" max="5" width="21.88671875" customWidth="1"/>
    <col min="6" max="6" width="22.33203125" customWidth="1"/>
    <col min="7" max="7" width="21.33203125" customWidth="1"/>
    <col min="8" max="26" width="11" customWidth="1"/>
  </cols>
  <sheetData>
    <row r="1" spans="1:7" ht="40.5" customHeight="1">
      <c r="A1" s="98" t="s">
        <v>232</v>
      </c>
      <c r="B1" s="99"/>
      <c r="C1" s="99"/>
      <c r="D1" s="99"/>
      <c r="E1" s="99"/>
      <c r="F1" s="99"/>
      <c r="G1" s="100"/>
    </row>
    <row r="2" spans="1:7" ht="14.4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2"/>
      <c r="G2" s="103"/>
    </row>
    <row r="3" spans="1:7" ht="14.4">
      <c r="A3" s="104" t="s">
        <v>233</v>
      </c>
      <c r="B3" s="105"/>
      <c r="C3" s="105"/>
      <c r="D3" s="105"/>
      <c r="E3" s="105"/>
      <c r="F3" s="105"/>
      <c r="G3" s="106"/>
    </row>
    <row r="4" spans="1:7" ht="14.4">
      <c r="A4" s="104" t="str">
        <f>'Formato 3'!A4</f>
        <v>Del 1 de Enero al 31 de Marzo de 2024 (b)</v>
      </c>
      <c r="B4" s="105"/>
      <c r="C4" s="105"/>
      <c r="D4" s="105"/>
      <c r="E4" s="105"/>
      <c r="F4" s="105"/>
      <c r="G4" s="106"/>
    </row>
    <row r="5" spans="1:7" ht="14.4">
      <c r="A5" s="107" t="s">
        <v>3</v>
      </c>
      <c r="B5" s="108"/>
      <c r="C5" s="108"/>
      <c r="D5" s="108"/>
      <c r="E5" s="108"/>
      <c r="F5" s="108"/>
      <c r="G5" s="109"/>
    </row>
    <row r="6" spans="1:7" ht="14.4">
      <c r="A6" s="113" t="s">
        <v>234</v>
      </c>
      <c r="B6" s="115" t="s">
        <v>235</v>
      </c>
      <c r="C6" s="99"/>
      <c r="D6" s="99"/>
      <c r="E6" s="99"/>
      <c r="F6" s="100"/>
      <c r="G6" s="113" t="s">
        <v>236</v>
      </c>
    </row>
    <row r="7" spans="1:7" ht="28.8">
      <c r="A7" s="114"/>
      <c r="B7" s="2" t="s">
        <v>237</v>
      </c>
      <c r="C7" s="3" t="s">
        <v>238</v>
      </c>
      <c r="D7" s="2" t="s">
        <v>239</v>
      </c>
      <c r="E7" s="2" t="s">
        <v>194</v>
      </c>
      <c r="F7" s="2" t="s">
        <v>240</v>
      </c>
      <c r="G7" s="114"/>
    </row>
    <row r="8" spans="1:7" ht="14.4">
      <c r="A8" s="5" t="s">
        <v>241</v>
      </c>
      <c r="B8" s="25"/>
      <c r="C8" s="25"/>
      <c r="D8" s="25"/>
      <c r="E8" s="25"/>
      <c r="F8" s="25"/>
      <c r="G8" s="25"/>
    </row>
    <row r="9" spans="1:7" ht="14.4">
      <c r="A9" s="9" t="s">
        <v>242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f t="shared" ref="G9:G15" si="0">F9-B9</f>
        <v>0</v>
      </c>
    </row>
    <row r="10" spans="1:7" ht="14.4">
      <c r="A10" s="9" t="s">
        <v>243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f t="shared" si="0"/>
        <v>0</v>
      </c>
    </row>
    <row r="11" spans="1:7" ht="14.4">
      <c r="A11" s="9" t="s">
        <v>244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si="0"/>
        <v>0</v>
      </c>
    </row>
    <row r="12" spans="1:7" ht="14.4">
      <c r="A12" s="9" t="s">
        <v>245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f t="shared" si="0"/>
        <v>0</v>
      </c>
    </row>
    <row r="13" spans="1:7" ht="14.4">
      <c r="A13" s="9" t="s">
        <v>246</v>
      </c>
      <c r="B13" s="10">
        <v>32548588.850000001</v>
      </c>
      <c r="C13" s="10">
        <v>0</v>
      </c>
      <c r="D13" s="10">
        <f>+B13+C13</f>
        <v>32548588.850000001</v>
      </c>
      <c r="E13" s="10">
        <v>10127213.810000001</v>
      </c>
      <c r="F13" s="10">
        <v>10127213.810000001</v>
      </c>
      <c r="G13" s="10">
        <f t="shared" si="0"/>
        <v>-22421375.039999999</v>
      </c>
    </row>
    <row r="14" spans="1:7" ht="14.4">
      <c r="A14" s="9" t="s">
        <v>247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0"/>
        <v>0</v>
      </c>
    </row>
    <row r="15" spans="1:7" ht="14.4">
      <c r="A15" s="9" t="s">
        <v>248</v>
      </c>
      <c r="B15" s="10">
        <v>625134847.60000002</v>
      </c>
      <c r="C15" s="10">
        <v>0</v>
      </c>
      <c r="D15" s="10">
        <f>+B15+C15</f>
        <v>625134847.60000002</v>
      </c>
      <c r="E15" s="10">
        <v>273957824.79000002</v>
      </c>
      <c r="F15" s="10">
        <v>273957824.79000002</v>
      </c>
      <c r="G15" s="10">
        <f t="shared" si="0"/>
        <v>-351177022.81</v>
      </c>
    </row>
    <row r="16" spans="1:7" ht="14.4">
      <c r="A16" s="12" t="s">
        <v>249</v>
      </c>
      <c r="B16" s="10">
        <f t="shared" ref="B16:G16" si="1">SUM(B17:B27)</f>
        <v>0</v>
      </c>
      <c r="C16" s="10">
        <f t="shared" si="1"/>
        <v>0</v>
      </c>
      <c r="D16" s="10">
        <f t="shared" si="1"/>
        <v>0</v>
      </c>
      <c r="E16" s="10">
        <f t="shared" si="1"/>
        <v>0</v>
      </c>
      <c r="F16" s="10">
        <f t="shared" si="1"/>
        <v>0</v>
      </c>
      <c r="G16" s="10">
        <f t="shared" si="1"/>
        <v>0</v>
      </c>
    </row>
    <row r="17" spans="1:7" ht="14.4">
      <c r="A17" s="9" t="s">
        <v>250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ref="G17:G27" si="2">F17-B17</f>
        <v>0</v>
      </c>
    </row>
    <row r="18" spans="1:7" ht="14.4">
      <c r="A18" s="9" t="s">
        <v>251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2"/>
        <v>0</v>
      </c>
    </row>
    <row r="19" spans="1:7" ht="14.4">
      <c r="A19" s="9" t="s">
        <v>252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f t="shared" si="2"/>
        <v>0</v>
      </c>
    </row>
    <row r="20" spans="1:7" ht="14.4">
      <c r="A20" s="9" t="s">
        <v>253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f t="shared" si="2"/>
        <v>0</v>
      </c>
    </row>
    <row r="21" spans="1:7" ht="15.75" customHeight="1">
      <c r="A21" s="9" t="s">
        <v>254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f t="shared" si="2"/>
        <v>0</v>
      </c>
    </row>
    <row r="22" spans="1:7" ht="15.75" customHeight="1">
      <c r="A22" s="9" t="s">
        <v>255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si="2"/>
        <v>0</v>
      </c>
    </row>
    <row r="23" spans="1:7" ht="15.75" customHeight="1">
      <c r="A23" s="9" t="s">
        <v>256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2"/>
        <v>0</v>
      </c>
    </row>
    <row r="24" spans="1:7" ht="15.75" customHeight="1">
      <c r="A24" s="9" t="s">
        <v>257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f t="shared" si="2"/>
        <v>0</v>
      </c>
    </row>
    <row r="25" spans="1:7" ht="15.75" customHeight="1">
      <c r="A25" s="9" t="s">
        <v>258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2"/>
        <v>0</v>
      </c>
    </row>
    <row r="26" spans="1:7" ht="15.75" customHeight="1">
      <c r="A26" s="9" t="s">
        <v>259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2"/>
        <v>0</v>
      </c>
    </row>
    <row r="27" spans="1:7" ht="15.75" customHeight="1">
      <c r="A27" s="9" t="s">
        <v>260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f t="shared" si="2"/>
        <v>0</v>
      </c>
    </row>
    <row r="28" spans="1:7" ht="15.75" customHeight="1">
      <c r="A28" s="9" t="s">
        <v>261</v>
      </c>
      <c r="B28" s="10">
        <f t="shared" ref="B28:G28" si="3">SUM(B29:B33)</f>
        <v>0</v>
      </c>
      <c r="C28" s="10">
        <f t="shared" si="3"/>
        <v>0</v>
      </c>
      <c r="D28" s="10">
        <f t="shared" si="3"/>
        <v>0</v>
      </c>
      <c r="E28" s="10">
        <f t="shared" si="3"/>
        <v>0</v>
      </c>
      <c r="F28" s="10">
        <f t="shared" si="3"/>
        <v>0</v>
      </c>
      <c r="G28" s="10">
        <f t="shared" si="3"/>
        <v>0</v>
      </c>
    </row>
    <row r="29" spans="1:7" ht="15.75" customHeight="1">
      <c r="A29" s="9" t="s">
        <v>262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ref="G29:G34" si="4">F29-B29</f>
        <v>0</v>
      </c>
    </row>
    <row r="30" spans="1:7" ht="15.75" customHeight="1">
      <c r="A30" s="9" t="s">
        <v>263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4"/>
        <v>0</v>
      </c>
    </row>
    <row r="31" spans="1:7" ht="15.75" customHeight="1">
      <c r="A31" s="9" t="s">
        <v>264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4"/>
        <v>0</v>
      </c>
    </row>
    <row r="32" spans="1:7" ht="15.75" customHeight="1">
      <c r="A32" s="9" t="s">
        <v>265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f t="shared" si="4"/>
        <v>0</v>
      </c>
    </row>
    <row r="33" spans="1:7" ht="14.25" customHeight="1">
      <c r="A33" s="9" t="s">
        <v>266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f t="shared" si="4"/>
        <v>0</v>
      </c>
    </row>
    <row r="34" spans="1:7" ht="14.25" customHeight="1">
      <c r="A34" s="9" t="s">
        <v>267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f t="shared" si="4"/>
        <v>0</v>
      </c>
    </row>
    <row r="35" spans="1:7" ht="14.25" customHeight="1">
      <c r="A35" s="9" t="s">
        <v>268</v>
      </c>
      <c r="B35" s="10">
        <f t="shared" ref="B35:G35" si="5">B36</f>
        <v>0</v>
      </c>
      <c r="C35" s="10">
        <f t="shared" si="5"/>
        <v>0</v>
      </c>
      <c r="D35" s="10">
        <f t="shared" si="5"/>
        <v>0</v>
      </c>
      <c r="E35" s="10">
        <f t="shared" si="5"/>
        <v>0</v>
      </c>
      <c r="F35" s="10">
        <f t="shared" si="5"/>
        <v>0</v>
      </c>
      <c r="G35" s="10">
        <f t="shared" si="5"/>
        <v>0</v>
      </c>
    </row>
    <row r="36" spans="1:7" ht="14.25" customHeight="1">
      <c r="A36" s="9" t="s">
        <v>269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f>F36-B36</f>
        <v>0</v>
      </c>
    </row>
    <row r="37" spans="1:7" ht="14.25" customHeight="1">
      <c r="A37" s="9" t="s">
        <v>270</v>
      </c>
      <c r="B37" s="10">
        <f t="shared" ref="B37:G37" si="6">B38+B39</f>
        <v>0</v>
      </c>
      <c r="C37" s="10">
        <f t="shared" si="6"/>
        <v>0</v>
      </c>
      <c r="D37" s="10">
        <f t="shared" si="6"/>
        <v>0</v>
      </c>
      <c r="E37" s="10">
        <f t="shared" si="6"/>
        <v>0</v>
      </c>
      <c r="F37" s="10">
        <f t="shared" si="6"/>
        <v>0</v>
      </c>
      <c r="G37" s="10">
        <f t="shared" si="6"/>
        <v>0</v>
      </c>
    </row>
    <row r="38" spans="1:7" ht="15.75" customHeight="1">
      <c r="A38" s="9" t="s">
        <v>271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f t="shared" ref="G38:G39" si="7">F38-B38</f>
        <v>0</v>
      </c>
    </row>
    <row r="39" spans="1:7" ht="15.75" customHeight="1">
      <c r="A39" s="9" t="s">
        <v>272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f t="shared" si="7"/>
        <v>0</v>
      </c>
    </row>
    <row r="40" spans="1:7" ht="15.75" customHeight="1">
      <c r="A40" s="8"/>
      <c r="B40" s="10"/>
      <c r="C40" s="10"/>
      <c r="D40" s="10"/>
      <c r="E40" s="10"/>
      <c r="F40" s="10"/>
      <c r="G40" s="10"/>
    </row>
    <row r="41" spans="1:7" ht="15.75" customHeight="1">
      <c r="A41" s="7" t="s">
        <v>273</v>
      </c>
      <c r="B41" s="11">
        <f t="shared" ref="B41:G41" si="8">SUM(B9,B10,B11,B12,B13,B14,B15,B16,B28,B34,B35,B37)</f>
        <v>657683436.45000005</v>
      </c>
      <c r="C41" s="11">
        <f t="shared" si="8"/>
        <v>0</v>
      </c>
      <c r="D41" s="11">
        <f t="shared" si="8"/>
        <v>657683436.45000005</v>
      </c>
      <c r="E41" s="11">
        <f t="shared" si="8"/>
        <v>284085038.60000002</v>
      </c>
      <c r="F41" s="11">
        <f t="shared" si="8"/>
        <v>284085038.60000002</v>
      </c>
      <c r="G41" s="11">
        <f t="shared" si="8"/>
        <v>-373598397.85000002</v>
      </c>
    </row>
    <row r="42" spans="1:7" ht="15.75" customHeight="1">
      <c r="A42" s="7" t="s">
        <v>274</v>
      </c>
      <c r="B42" s="48"/>
      <c r="C42" s="48"/>
      <c r="D42" s="48"/>
      <c r="E42" s="48"/>
      <c r="F42" s="48"/>
      <c r="G42" s="11">
        <f>IF(G41&gt;0,G41,0)</f>
        <v>0</v>
      </c>
    </row>
    <row r="43" spans="1:7" ht="15.75" customHeight="1">
      <c r="A43" s="8"/>
      <c r="B43" s="10"/>
      <c r="C43" s="10"/>
      <c r="D43" s="10"/>
      <c r="E43" s="10"/>
      <c r="F43" s="10"/>
      <c r="G43" s="10"/>
    </row>
    <row r="44" spans="1:7" ht="15.75" customHeight="1">
      <c r="A44" s="7" t="s">
        <v>275</v>
      </c>
      <c r="B44" s="10"/>
      <c r="C44" s="10"/>
      <c r="D44" s="10"/>
      <c r="E44" s="10"/>
      <c r="F44" s="10"/>
      <c r="G44" s="10"/>
    </row>
    <row r="45" spans="1:7" ht="15.75" customHeight="1">
      <c r="A45" s="9" t="s">
        <v>276</v>
      </c>
      <c r="B45" s="10">
        <f t="shared" ref="B45:G45" si="9">SUM(B46:B53)</f>
        <v>0</v>
      </c>
      <c r="C45" s="10">
        <f t="shared" si="9"/>
        <v>0</v>
      </c>
      <c r="D45" s="10">
        <f t="shared" si="9"/>
        <v>0</v>
      </c>
      <c r="E45" s="10">
        <f t="shared" si="9"/>
        <v>0</v>
      </c>
      <c r="F45" s="10">
        <f t="shared" si="9"/>
        <v>0</v>
      </c>
      <c r="G45" s="10">
        <f t="shared" si="9"/>
        <v>0</v>
      </c>
    </row>
    <row r="46" spans="1:7" ht="15.75" customHeight="1">
      <c r="A46" s="49" t="s">
        <v>277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f t="shared" ref="G46:G53" si="10">F46-B46</f>
        <v>0</v>
      </c>
    </row>
    <row r="47" spans="1:7" ht="15.75" customHeight="1">
      <c r="A47" s="49" t="s">
        <v>278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f t="shared" si="10"/>
        <v>0</v>
      </c>
    </row>
    <row r="48" spans="1:7" ht="15.75" customHeight="1">
      <c r="A48" s="49" t="s">
        <v>279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f t="shared" si="10"/>
        <v>0</v>
      </c>
    </row>
    <row r="49" spans="1:7" ht="15.75" customHeight="1">
      <c r="A49" s="49" t="s">
        <v>280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f t="shared" si="10"/>
        <v>0</v>
      </c>
    </row>
    <row r="50" spans="1:7" ht="15.75" customHeight="1">
      <c r="A50" s="49" t="s">
        <v>281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f t="shared" si="10"/>
        <v>0</v>
      </c>
    </row>
    <row r="51" spans="1:7" ht="15.75" customHeight="1">
      <c r="A51" s="49" t="s">
        <v>282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f t="shared" si="10"/>
        <v>0</v>
      </c>
    </row>
    <row r="52" spans="1:7" ht="15.75" customHeight="1">
      <c r="A52" s="50" t="s">
        <v>283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f t="shared" si="10"/>
        <v>0</v>
      </c>
    </row>
    <row r="53" spans="1:7" ht="15.75" customHeight="1">
      <c r="A53" s="9" t="s">
        <v>284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f t="shared" si="10"/>
        <v>0</v>
      </c>
    </row>
    <row r="54" spans="1:7" ht="15.75" customHeight="1">
      <c r="A54" s="9" t="s">
        <v>285</v>
      </c>
      <c r="B54" s="10">
        <f t="shared" ref="B54:G54" si="11">SUM(B55:B58)</f>
        <v>0</v>
      </c>
      <c r="C54" s="10">
        <f t="shared" si="11"/>
        <v>0</v>
      </c>
      <c r="D54" s="10">
        <f t="shared" si="11"/>
        <v>0</v>
      </c>
      <c r="E54" s="10">
        <f t="shared" si="11"/>
        <v>0</v>
      </c>
      <c r="F54" s="10">
        <f t="shared" si="11"/>
        <v>0</v>
      </c>
      <c r="G54" s="10">
        <f t="shared" si="11"/>
        <v>0</v>
      </c>
    </row>
    <row r="55" spans="1:7" ht="15.75" customHeight="1">
      <c r="A55" s="50" t="s">
        <v>286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f t="shared" ref="G55:G58" si="12">F55-B55</f>
        <v>0</v>
      </c>
    </row>
    <row r="56" spans="1:7" ht="15.75" customHeight="1">
      <c r="A56" s="49" t="s">
        <v>287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f t="shared" si="12"/>
        <v>0</v>
      </c>
    </row>
    <row r="57" spans="1:7" ht="15.75" customHeight="1">
      <c r="A57" s="49" t="s">
        <v>288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f t="shared" si="12"/>
        <v>0</v>
      </c>
    </row>
    <row r="58" spans="1:7" ht="15.75" customHeight="1">
      <c r="A58" s="50" t="s">
        <v>289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f t="shared" si="12"/>
        <v>0</v>
      </c>
    </row>
    <row r="59" spans="1:7" ht="15.75" customHeight="1">
      <c r="A59" s="9" t="s">
        <v>290</v>
      </c>
      <c r="B59" s="10">
        <f t="shared" ref="B59:G59" si="13">SUM(B60:B61)</f>
        <v>0</v>
      </c>
      <c r="C59" s="10">
        <f t="shared" si="13"/>
        <v>0</v>
      </c>
      <c r="D59" s="10">
        <f t="shared" si="13"/>
        <v>0</v>
      </c>
      <c r="E59" s="10">
        <f t="shared" si="13"/>
        <v>0</v>
      </c>
      <c r="F59" s="10">
        <f t="shared" si="13"/>
        <v>0</v>
      </c>
      <c r="G59" s="10">
        <f t="shared" si="13"/>
        <v>0</v>
      </c>
    </row>
    <row r="60" spans="1:7" ht="15.75" customHeight="1">
      <c r="A60" s="49" t="s">
        <v>291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f t="shared" ref="G60:G63" si="14">F60-B60</f>
        <v>0</v>
      </c>
    </row>
    <row r="61" spans="1:7" ht="15.75" customHeight="1">
      <c r="A61" s="49" t="s">
        <v>292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f t="shared" si="14"/>
        <v>0</v>
      </c>
    </row>
    <row r="62" spans="1:7" ht="15.75" customHeight="1">
      <c r="A62" s="9" t="s">
        <v>293</v>
      </c>
      <c r="B62" s="10">
        <v>0</v>
      </c>
      <c r="C62" s="10">
        <v>0</v>
      </c>
      <c r="D62" s="10">
        <v>0</v>
      </c>
      <c r="E62" s="10">
        <v>44091264.140000001</v>
      </c>
      <c r="F62" s="10">
        <v>44091264.140000001</v>
      </c>
      <c r="G62" s="10">
        <f t="shared" si="14"/>
        <v>44091264.140000001</v>
      </c>
    </row>
    <row r="63" spans="1:7" ht="15.75" customHeight="1">
      <c r="A63" s="9" t="s">
        <v>294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f t="shared" si="14"/>
        <v>0</v>
      </c>
    </row>
    <row r="64" spans="1:7" ht="15.75" customHeight="1">
      <c r="A64" s="8"/>
      <c r="B64" s="10"/>
      <c r="C64" s="10"/>
      <c r="D64" s="10"/>
      <c r="E64" s="10"/>
      <c r="F64" s="10"/>
      <c r="G64" s="10"/>
    </row>
    <row r="65" spans="1:7" ht="15.75" customHeight="1">
      <c r="A65" s="7" t="s">
        <v>295</v>
      </c>
      <c r="B65" s="11">
        <f t="shared" ref="B65:G65" si="15">B45+B54+B59+B62+B63</f>
        <v>0</v>
      </c>
      <c r="C65" s="11">
        <f t="shared" si="15"/>
        <v>0</v>
      </c>
      <c r="D65" s="11">
        <f t="shared" si="15"/>
        <v>0</v>
      </c>
      <c r="E65" s="11">
        <f t="shared" si="15"/>
        <v>44091264.140000001</v>
      </c>
      <c r="F65" s="11">
        <f t="shared" si="15"/>
        <v>44091264.140000001</v>
      </c>
      <c r="G65" s="11">
        <f t="shared" si="15"/>
        <v>44091264.140000001</v>
      </c>
    </row>
    <row r="66" spans="1:7" ht="15.75" customHeight="1">
      <c r="A66" s="8"/>
      <c r="B66" s="10"/>
      <c r="C66" s="10"/>
      <c r="D66" s="10"/>
      <c r="E66" s="10"/>
      <c r="F66" s="10"/>
      <c r="G66" s="10"/>
    </row>
    <row r="67" spans="1:7" ht="15.75" customHeight="1">
      <c r="A67" s="7" t="s">
        <v>296</v>
      </c>
      <c r="B67" s="11">
        <f t="shared" ref="B67:G67" si="16">B68</f>
        <v>0</v>
      </c>
      <c r="C67" s="11">
        <f t="shared" si="16"/>
        <v>0</v>
      </c>
      <c r="D67" s="11">
        <f t="shared" si="16"/>
        <v>0</v>
      </c>
      <c r="E67" s="11">
        <f t="shared" si="16"/>
        <v>0</v>
      </c>
      <c r="F67" s="11">
        <f t="shared" si="16"/>
        <v>0</v>
      </c>
      <c r="G67" s="11">
        <f t="shared" si="16"/>
        <v>0</v>
      </c>
    </row>
    <row r="68" spans="1:7" ht="15.75" customHeight="1">
      <c r="A68" s="9" t="s">
        <v>297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f>F68-B68</f>
        <v>0</v>
      </c>
    </row>
    <row r="69" spans="1:7" ht="15.75" customHeight="1">
      <c r="A69" s="8"/>
      <c r="B69" s="10"/>
      <c r="C69" s="10"/>
      <c r="D69" s="10"/>
      <c r="E69" s="10"/>
      <c r="F69" s="10"/>
      <c r="G69" s="10"/>
    </row>
    <row r="70" spans="1:7" ht="15.75" customHeight="1">
      <c r="A70" s="7" t="s">
        <v>298</v>
      </c>
      <c r="B70" s="11">
        <f t="shared" ref="B70:G70" si="17">B41+B65+B67</f>
        <v>657683436.45000005</v>
      </c>
      <c r="C70" s="11">
        <f t="shared" si="17"/>
        <v>0</v>
      </c>
      <c r="D70" s="11">
        <f t="shared" si="17"/>
        <v>657683436.45000005</v>
      </c>
      <c r="E70" s="11">
        <f t="shared" si="17"/>
        <v>328176302.74000001</v>
      </c>
      <c r="F70" s="11">
        <f t="shared" si="17"/>
        <v>328176302.74000001</v>
      </c>
      <c r="G70" s="11">
        <f t="shared" si="17"/>
        <v>-329507133.71000004</v>
      </c>
    </row>
    <row r="71" spans="1:7" ht="15.75" customHeight="1">
      <c r="A71" s="8"/>
      <c r="B71" s="10"/>
      <c r="C71" s="10"/>
      <c r="D71" s="10"/>
      <c r="E71" s="10"/>
      <c r="F71" s="10"/>
      <c r="G71" s="10"/>
    </row>
    <row r="72" spans="1:7" ht="15.75" customHeight="1">
      <c r="A72" s="7" t="s">
        <v>299</v>
      </c>
      <c r="B72" s="10"/>
      <c r="C72" s="10"/>
      <c r="D72" s="10"/>
      <c r="E72" s="10"/>
      <c r="F72" s="10"/>
      <c r="G72" s="10"/>
    </row>
    <row r="73" spans="1:7" ht="15.75" customHeight="1">
      <c r="A73" s="49" t="s">
        <v>300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f t="shared" ref="G73:G74" si="18">F73-B73</f>
        <v>0</v>
      </c>
    </row>
    <row r="74" spans="1:7" ht="15.75" customHeight="1">
      <c r="A74" s="49" t="s">
        <v>301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f t="shared" si="18"/>
        <v>0</v>
      </c>
    </row>
    <row r="75" spans="1:7" ht="15.75" customHeight="1">
      <c r="A75" s="39" t="s">
        <v>302</v>
      </c>
      <c r="B75" s="11">
        <f t="shared" ref="B75:G75" si="19">B73+B74</f>
        <v>0</v>
      </c>
      <c r="C75" s="11">
        <f t="shared" si="19"/>
        <v>0</v>
      </c>
      <c r="D75" s="11">
        <f t="shared" si="19"/>
        <v>0</v>
      </c>
      <c r="E75" s="11">
        <f t="shared" si="19"/>
        <v>0</v>
      </c>
      <c r="F75" s="11">
        <f t="shared" si="19"/>
        <v>0</v>
      </c>
      <c r="G75" s="11">
        <f t="shared" si="19"/>
        <v>0</v>
      </c>
    </row>
    <row r="76" spans="1:7" ht="15.75" customHeight="1">
      <c r="A76" s="16"/>
      <c r="B76" s="41"/>
      <c r="C76" s="41"/>
      <c r="D76" s="41"/>
      <c r="E76" s="41"/>
      <c r="F76" s="41"/>
      <c r="G76" s="41"/>
    </row>
    <row r="77" spans="1:7" ht="15.75" customHeight="1"/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ErrorMessage="1" sqref="B9:G75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00"/>
  <sheetViews>
    <sheetView showGridLines="0" topLeftCell="B136" workbookViewId="0">
      <selection activeCell="E157" sqref="E157"/>
    </sheetView>
  </sheetViews>
  <sheetFormatPr baseColWidth="10" defaultColWidth="14.44140625" defaultRowHeight="15" customHeight="1"/>
  <cols>
    <col min="1" max="1" width="97" customWidth="1"/>
    <col min="2" max="2" width="19.109375" customWidth="1"/>
    <col min="3" max="3" width="19.33203125" customWidth="1"/>
    <col min="4" max="6" width="19.109375" customWidth="1"/>
    <col min="7" max="7" width="16.6640625" customWidth="1"/>
    <col min="8" max="26" width="11" customWidth="1"/>
  </cols>
  <sheetData>
    <row r="1" spans="1:7" ht="40.5" customHeight="1">
      <c r="A1" s="118" t="s">
        <v>303</v>
      </c>
      <c r="B1" s="99"/>
      <c r="C1" s="99"/>
      <c r="D1" s="99"/>
      <c r="E1" s="99"/>
      <c r="F1" s="99"/>
      <c r="G1" s="100"/>
    </row>
    <row r="2" spans="1:7" ht="14.4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2"/>
      <c r="G2" s="103"/>
    </row>
    <row r="3" spans="1:7" ht="14.4">
      <c r="A3" s="104" t="s">
        <v>304</v>
      </c>
      <c r="B3" s="105"/>
      <c r="C3" s="105"/>
      <c r="D3" s="105"/>
      <c r="E3" s="105"/>
      <c r="F3" s="105"/>
      <c r="G3" s="106"/>
    </row>
    <row r="4" spans="1:7" ht="14.4">
      <c r="A4" s="104" t="s">
        <v>305</v>
      </c>
      <c r="B4" s="105"/>
      <c r="C4" s="105"/>
      <c r="D4" s="105"/>
      <c r="E4" s="105"/>
      <c r="F4" s="105"/>
      <c r="G4" s="106"/>
    </row>
    <row r="5" spans="1:7" ht="14.4">
      <c r="A5" s="104" t="str">
        <f>'Formato 3'!A4</f>
        <v>Del 1 de Enero al 31 de Marzo de 2024 (b)</v>
      </c>
      <c r="B5" s="105"/>
      <c r="C5" s="105"/>
      <c r="D5" s="105"/>
      <c r="E5" s="105"/>
      <c r="F5" s="105"/>
      <c r="G5" s="106"/>
    </row>
    <row r="6" spans="1:7" ht="14.4">
      <c r="A6" s="107" t="s">
        <v>3</v>
      </c>
      <c r="B6" s="108"/>
      <c r="C6" s="108"/>
      <c r="D6" s="108"/>
      <c r="E6" s="108"/>
      <c r="F6" s="108"/>
      <c r="G6" s="109"/>
    </row>
    <row r="7" spans="1:7" ht="14.4">
      <c r="A7" s="119" t="s">
        <v>7</v>
      </c>
      <c r="B7" s="116" t="s">
        <v>306</v>
      </c>
      <c r="C7" s="99"/>
      <c r="D7" s="99"/>
      <c r="E7" s="99"/>
      <c r="F7" s="100"/>
      <c r="G7" s="117" t="s">
        <v>307</v>
      </c>
    </row>
    <row r="8" spans="1:7" ht="28.8">
      <c r="A8" s="114"/>
      <c r="B8" s="3" t="s">
        <v>308</v>
      </c>
      <c r="C8" s="3" t="s">
        <v>309</v>
      </c>
      <c r="D8" s="3" t="s">
        <v>310</v>
      </c>
      <c r="E8" s="3" t="s">
        <v>194</v>
      </c>
      <c r="F8" s="3" t="s">
        <v>311</v>
      </c>
      <c r="G8" s="114"/>
    </row>
    <row r="9" spans="1:7" ht="14.4">
      <c r="A9" s="51" t="s">
        <v>312</v>
      </c>
      <c r="B9" s="52">
        <f t="shared" ref="B9:G9" si="0">SUM(B10,B18,B28,B38,B48,B58,B62,B71,B75)</f>
        <v>657683436.45049465</v>
      </c>
      <c r="C9" s="52">
        <f t="shared" si="0"/>
        <v>0</v>
      </c>
      <c r="D9" s="52">
        <f t="shared" si="0"/>
        <v>657683436.45049465</v>
      </c>
      <c r="E9" s="52">
        <f t="shared" si="0"/>
        <v>113909974.88999999</v>
      </c>
      <c r="F9" s="52">
        <f t="shared" si="0"/>
        <v>106598652.05999999</v>
      </c>
      <c r="G9" s="52">
        <f t="shared" si="0"/>
        <v>543773461.56049466</v>
      </c>
    </row>
    <row r="10" spans="1:7" ht="14.4">
      <c r="A10" s="53" t="s">
        <v>313</v>
      </c>
      <c r="B10" s="52">
        <f t="shared" ref="B10:G10" si="1">SUM(B11:B17)</f>
        <v>143331718.89999998</v>
      </c>
      <c r="C10" s="52">
        <f t="shared" si="1"/>
        <v>0</v>
      </c>
      <c r="D10" s="52">
        <f t="shared" si="1"/>
        <v>143331718.89999998</v>
      </c>
      <c r="E10" s="52">
        <f t="shared" si="1"/>
        <v>28295763.319999997</v>
      </c>
      <c r="F10" s="52">
        <f t="shared" si="1"/>
        <v>28295763.319999997</v>
      </c>
      <c r="G10" s="52">
        <f t="shared" si="1"/>
        <v>115035955.58</v>
      </c>
    </row>
    <row r="11" spans="1:7" ht="14.4">
      <c r="A11" s="53" t="s">
        <v>314</v>
      </c>
      <c r="B11" s="54">
        <v>99960136.019999981</v>
      </c>
      <c r="C11" s="54">
        <v>0</v>
      </c>
      <c r="D11" s="54">
        <v>99960136.019999981</v>
      </c>
      <c r="E11" s="54">
        <v>21292258.039999999</v>
      </c>
      <c r="F11" s="54">
        <v>21292258.039999999</v>
      </c>
      <c r="G11" s="54">
        <v>78667877.979999989</v>
      </c>
    </row>
    <row r="12" spans="1:7" ht="14.4">
      <c r="A12" s="53" t="s">
        <v>315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</row>
    <row r="13" spans="1:7" ht="14.4">
      <c r="A13" s="53" t="s">
        <v>316</v>
      </c>
      <c r="B13" s="54">
        <v>15278888.029999999</v>
      </c>
      <c r="C13" s="54">
        <v>0</v>
      </c>
      <c r="D13" s="54">
        <v>15278888.029999999</v>
      </c>
      <c r="E13" s="54">
        <v>275426.13000000006</v>
      </c>
      <c r="F13" s="54">
        <v>275426.13000000006</v>
      </c>
      <c r="G13" s="54">
        <v>15003461.899999999</v>
      </c>
    </row>
    <row r="14" spans="1:7" ht="14.4">
      <c r="A14" s="53" t="s">
        <v>317</v>
      </c>
      <c r="B14" s="54">
        <v>27927694.850000005</v>
      </c>
      <c r="C14" s="54">
        <v>0</v>
      </c>
      <c r="D14" s="54">
        <v>27927694.850000005</v>
      </c>
      <c r="E14" s="54">
        <v>6671320.1499999994</v>
      </c>
      <c r="F14" s="54">
        <v>6671320.1499999994</v>
      </c>
      <c r="G14" s="54">
        <v>21256374.700000007</v>
      </c>
    </row>
    <row r="15" spans="1:7" ht="14.4">
      <c r="A15" s="53" t="s">
        <v>318</v>
      </c>
      <c r="B15" s="54">
        <v>160000</v>
      </c>
      <c r="C15" s="54">
        <v>0</v>
      </c>
      <c r="D15" s="54">
        <v>160000</v>
      </c>
      <c r="E15" s="54">
        <v>56759</v>
      </c>
      <c r="F15" s="54">
        <v>56759</v>
      </c>
      <c r="G15" s="54">
        <v>103241</v>
      </c>
    </row>
    <row r="16" spans="1:7" ht="14.4">
      <c r="A16" s="53" t="s">
        <v>319</v>
      </c>
      <c r="B16" s="54">
        <v>5000</v>
      </c>
      <c r="C16" s="54">
        <v>0</v>
      </c>
      <c r="D16" s="54">
        <v>5000</v>
      </c>
      <c r="E16" s="54">
        <v>0</v>
      </c>
      <c r="F16" s="54">
        <v>0</v>
      </c>
      <c r="G16" s="54">
        <v>5000</v>
      </c>
    </row>
    <row r="17" spans="1:7" ht="14.4">
      <c r="A17" s="53" t="s">
        <v>320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</row>
    <row r="18" spans="1:7" ht="14.4">
      <c r="A18" s="53" t="s">
        <v>321</v>
      </c>
      <c r="B18" s="52">
        <f t="shared" ref="B18:G18" si="2">SUM(B19:B27)</f>
        <v>56209076.277297266</v>
      </c>
      <c r="C18" s="52">
        <f t="shared" si="2"/>
        <v>0</v>
      </c>
      <c r="D18" s="52">
        <f t="shared" si="2"/>
        <v>56209076.277297266</v>
      </c>
      <c r="E18" s="52">
        <f t="shared" si="2"/>
        <v>6234561.4399999976</v>
      </c>
      <c r="F18" s="52">
        <f t="shared" si="2"/>
        <v>4681218.1099999975</v>
      </c>
      <c r="G18" s="52">
        <f t="shared" si="2"/>
        <v>49974514.837297276</v>
      </c>
    </row>
    <row r="19" spans="1:7" ht="14.4">
      <c r="A19" s="53" t="s">
        <v>322</v>
      </c>
      <c r="B19" s="54">
        <v>1606370.0188972678</v>
      </c>
      <c r="C19" s="54">
        <v>0</v>
      </c>
      <c r="D19" s="54">
        <v>1606370.0188972678</v>
      </c>
      <c r="E19" s="54">
        <v>585137.66999999981</v>
      </c>
      <c r="F19" s="54">
        <v>428162.9599999999</v>
      </c>
      <c r="G19" s="54">
        <v>1021232.3488972679</v>
      </c>
    </row>
    <row r="20" spans="1:7" ht="14.4">
      <c r="A20" s="53" t="s">
        <v>323</v>
      </c>
      <c r="B20" s="54">
        <v>241000</v>
      </c>
      <c r="C20" s="54">
        <v>0</v>
      </c>
      <c r="D20" s="54">
        <v>241000</v>
      </c>
      <c r="E20" s="54">
        <v>116871.62</v>
      </c>
      <c r="F20" s="54">
        <v>107127.62</v>
      </c>
      <c r="G20" s="54">
        <v>124128.38</v>
      </c>
    </row>
    <row r="21" spans="1:7" ht="15.75" customHeight="1">
      <c r="A21" s="53" t="s">
        <v>324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</row>
    <row r="22" spans="1:7" ht="15.75" customHeight="1">
      <c r="A22" s="53" t="s">
        <v>325</v>
      </c>
      <c r="B22" s="54">
        <v>23007040.046</v>
      </c>
      <c r="C22" s="54">
        <v>0</v>
      </c>
      <c r="D22" s="54">
        <v>23007040.046</v>
      </c>
      <c r="E22" s="54">
        <v>1817407.6099999999</v>
      </c>
      <c r="F22" s="54">
        <v>935828.85</v>
      </c>
      <c r="G22" s="54">
        <v>21189632.436000001</v>
      </c>
    </row>
    <row r="23" spans="1:7" ht="15.75" customHeight="1">
      <c r="A23" s="53" t="s">
        <v>326</v>
      </c>
      <c r="B23" s="54">
        <v>10180239.754000001</v>
      </c>
      <c r="C23" s="54">
        <v>0</v>
      </c>
      <c r="D23" s="54">
        <v>10180239.754000001</v>
      </c>
      <c r="E23" s="54">
        <v>1218807.2499999998</v>
      </c>
      <c r="F23" s="54">
        <v>773050.47</v>
      </c>
      <c r="G23" s="54">
        <v>8961432.5040000007</v>
      </c>
    </row>
    <row r="24" spans="1:7" ht="15.75" customHeight="1">
      <c r="A24" s="53" t="s">
        <v>327</v>
      </c>
      <c r="B24" s="54">
        <v>14018436.48</v>
      </c>
      <c r="C24" s="54">
        <v>0</v>
      </c>
      <c r="D24" s="54">
        <v>14018436.48</v>
      </c>
      <c r="E24" s="54">
        <v>2007846.8499999992</v>
      </c>
      <c r="F24" s="54">
        <v>2007846.8499999992</v>
      </c>
      <c r="G24" s="54">
        <v>12010589.630000001</v>
      </c>
    </row>
    <row r="25" spans="1:7" ht="15.75" customHeight="1">
      <c r="A25" s="53" t="s">
        <v>328</v>
      </c>
      <c r="B25" s="54">
        <v>3287956.0779999993</v>
      </c>
      <c r="C25" s="54">
        <v>0</v>
      </c>
      <c r="D25" s="54">
        <v>3287956.0779999993</v>
      </c>
      <c r="E25" s="54">
        <v>20057.550000000003</v>
      </c>
      <c r="F25" s="54">
        <v>20057.550000000003</v>
      </c>
      <c r="G25" s="54">
        <v>3267898.5279999995</v>
      </c>
    </row>
    <row r="26" spans="1:7" ht="15.75" customHeight="1">
      <c r="A26" s="53" t="s">
        <v>329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</row>
    <row r="27" spans="1:7" ht="15.75" customHeight="1">
      <c r="A27" s="53" t="s">
        <v>330</v>
      </c>
      <c r="B27" s="54">
        <v>3868033.9004000006</v>
      </c>
      <c r="C27" s="54">
        <v>0</v>
      </c>
      <c r="D27" s="54">
        <v>3868033.9004000006</v>
      </c>
      <c r="E27" s="54">
        <v>468432.8899999999</v>
      </c>
      <c r="F27" s="54">
        <v>409143.80999999988</v>
      </c>
      <c r="G27" s="54">
        <v>3399601.010400001</v>
      </c>
    </row>
    <row r="28" spans="1:7" ht="15.75" customHeight="1">
      <c r="A28" s="53" t="s">
        <v>331</v>
      </c>
      <c r="B28" s="52">
        <f t="shared" ref="B28:G28" si="3">SUM(B29:B37)</f>
        <v>253110670.90059739</v>
      </c>
      <c r="C28" s="52">
        <f t="shared" si="3"/>
        <v>0</v>
      </c>
      <c r="D28" s="52">
        <f t="shared" si="3"/>
        <v>253110670.90059739</v>
      </c>
      <c r="E28" s="52">
        <f t="shared" si="3"/>
        <v>50824315.799999997</v>
      </c>
      <c r="F28" s="52">
        <f t="shared" si="3"/>
        <v>50272440.5</v>
      </c>
      <c r="G28" s="52">
        <f t="shared" si="3"/>
        <v>202286355.10059741</v>
      </c>
    </row>
    <row r="29" spans="1:7" ht="15.75" customHeight="1">
      <c r="A29" s="53" t="s">
        <v>332</v>
      </c>
      <c r="B29" s="54">
        <v>106522499.57167287</v>
      </c>
      <c r="C29" s="54">
        <v>0</v>
      </c>
      <c r="D29" s="54">
        <v>106522499.57167287</v>
      </c>
      <c r="E29" s="54">
        <v>26917200.309999999</v>
      </c>
      <c r="F29" s="54">
        <v>26917200.309999999</v>
      </c>
      <c r="G29" s="54">
        <v>79605299.261672869</v>
      </c>
    </row>
    <row r="30" spans="1:7" ht="15.75" customHeight="1">
      <c r="A30" s="53" t="s">
        <v>333</v>
      </c>
      <c r="B30" s="54">
        <v>19608130.743599996</v>
      </c>
      <c r="C30" s="54">
        <v>0</v>
      </c>
      <c r="D30" s="54">
        <v>19608130.743599996</v>
      </c>
      <c r="E30" s="54">
        <v>2202630.21</v>
      </c>
      <c r="F30" s="54">
        <v>2096142.21</v>
      </c>
      <c r="G30" s="54">
        <v>17405500.533599995</v>
      </c>
    </row>
    <row r="31" spans="1:7" ht="15.75" customHeight="1">
      <c r="A31" s="53" t="s">
        <v>334</v>
      </c>
      <c r="B31" s="54">
        <v>41964330.094100006</v>
      </c>
      <c r="C31" s="54">
        <v>0</v>
      </c>
      <c r="D31" s="54">
        <v>41964330.094100006</v>
      </c>
      <c r="E31" s="54">
        <v>3951710.5099999993</v>
      </c>
      <c r="F31" s="54">
        <v>3932260.3299999996</v>
      </c>
      <c r="G31" s="54">
        <v>38012619.584100008</v>
      </c>
    </row>
    <row r="32" spans="1:7" ht="15.75" customHeight="1">
      <c r="A32" s="53" t="s">
        <v>335</v>
      </c>
      <c r="B32" s="54">
        <v>10694864.140000001</v>
      </c>
      <c r="C32" s="54">
        <v>0</v>
      </c>
      <c r="D32" s="54">
        <v>10694864.140000001</v>
      </c>
      <c r="E32" s="54">
        <v>3987997.0799999996</v>
      </c>
      <c r="F32" s="54">
        <v>3947397.0799999996</v>
      </c>
      <c r="G32" s="54">
        <v>6706867.0600000005</v>
      </c>
    </row>
    <row r="33" spans="1:7" ht="14.25" customHeight="1">
      <c r="A33" s="53" t="s">
        <v>336</v>
      </c>
      <c r="B33" s="54">
        <v>33429861.639999997</v>
      </c>
      <c r="C33" s="54">
        <v>0</v>
      </c>
      <c r="D33" s="54">
        <v>33429861.639999997</v>
      </c>
      <c r="E33" s="54">
        <v>2861896.8200000003</v>
      </c>
      <c r="F33" s="54">
        <v>2547079.7000000002</v>
      </c>
      <c r="G33" s="54">
        <v>30567964.819999997</v>
      </c>
    </row>
    <row r="34" spans="1:7" ht="14.25" customHeight="1">
      <c r="A34" s="53" t="s">
        <v>337</v>
      </c>
      <c r="B34" s="54">
        <v>3396808.16</v>
      </c>
      <c r="C34" s="54">
        <v>0</v>
      </c>
      <c r="D34" s="54">
        <v>3396808.16</v>
      </c>
      <c r="E34" s="54">
        <v>1863342.0399999998</v>
      </c>
      <c r="F34" s="54">
        <v>1818342.0399999998</v>
      </c>
      <c r="G34" s="54">
        <v>1533466.1200000003</v>
      </c>
    </row>
    <row r="35" spans="1:7" ht="14.25" customHeight="1">
      <c r="A35" s="53" t="s">
        <v>338</v>
      </c>
      <c r="B35" s="54">
        <v>704351.61</v>
      </c>
      <c r="C35" s="54">
        <v>0</v>
      </c>
      <c r="D35" s="54">
        <v>704351.61</v>
      </c>
      <c r="E35" s="54">
        <v>76762.260000000009</v>
      </c>
      <c r="F35" s="54">
        <v>76762.260000000009</v>
      </c>
      <c r="G35" s="54">
        <v>627589.35</v>
      </c>
    </row>
    <row r="36" spans="1:7" ht="14.25" customHeight="1">
      <c r="A36" s="53" t="s">
        <v>339</v>
      </c>
      <c r="B36" s="54">
        <v>962856.84880000004</v>
      </c>
      <c r="C36" s="54">
        <v>0</v>
      </c>
      <c r="D36" s="54">
        <v>962856.84880000004</v>
      </c>
      <c r="E36" s="54">
        <v>184480.79</v>
      </c>
      <c r="F36" s="54">
        <v>158960.79</v>
      </c>
      <c r="G36" s="54">
        <v>778376.0588</v>
      </c>
    </row>
    <row r="37" spans="1:7" ht="14.25" customHeight="1">
      <c r="A37" s="53" t="s">
        <v>340</v>
      </c>
      <c r="B37" s="54">
        <v>35826968.092424549</v>
      </c>
      <c r="C37" s="54">
        <v>0</v>
      </c>
      <c r="D37" s="54">
        <v>35826968.092424549</v>
      </c>
      <c r="E37" s="54">
        <v>8778295.7800000012</v>
      </c>
      <c r="F37" s="54">
        <v>8778295.7800000012</v>
      </c>
      <c r="G37" s="54">
        <v>27048672.312424548</v>
      </c>
    </row>
    <row r="38" spans="1:7" ht="15.75" customHeight="1">
      <c r="A38" s="53" t="s">
        <v>341</v>
      </c>
      <c r="B38" s="52">
        <f t="shared" ref="B38:G38" si="4">SUM(B39:B47)</f>
        <v>1128434.824</v>
      </c>
      <c r="C38" s="52">
        <f t="shared" si="4"/>
        <v>0</v>
      </c>
      <c r="D38" s="52">
        <f t="shared" si="4"/>
        <v>1128434.824</v>
      </c>
      <c r="E38" s="52">
        <f t="shared" si="4"/>
        <v>25418.1</v>
      </c>
      <c r="F38" s="52">
        <f t="shared" si="4"/>
        <v>25418.1</v>
      </c>
      <c r="G38" s="52">
        <f t="shared" si="4"/>
        <v>1103016.7239999999</v>
      </c>
    </row>
    <row r="39" spans="1:7" ht="15.75" customHeight="1">
      <c r="A39" s="53" t="s">
        <v>342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</row>
    <row r="40" spans="1:7" ht="15.75" customHeight="1">
      <c r="A40" s="53" t="s">
        <v>343</v>
      </c>
      <c r="B40" s="54">
        <v>0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</row>
    <row r="41" spans="1:7" ht="15.75" customHeight="1">
      <c r="A41" s="53" t="s">
        <v>344</v>
      </c>
      <c r="B41" s="54">
        <v>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</row>
    <row r="42" spans="1:7" ht="15.75" customHeight="1">
      <c r="A42" s="53" t="s">
        <v>345</v>
      </c>
      <c r="B42" s="54">
        <v>128434.82399999999</v>
      </c>
      <c r="C42" s="54">
        <v>0</v>
      </c>
      <c r="D42" s="54">
        <v>128434.82399999999</v>
      </c>
      <c r="E42" s="54">
        <v>25418.1</v>
      </c>
      <c r="F42" s="54">
        <v>25418.1</v>
      </c>
      <c r="G42" s="54">
        <v>103016.72399999999</v>
      </c>
    </row>
    <row r="43" spans="1:7" ht="15.75" customHeight="1">
      <c r="A43" s="53" t="s">
        <v>346</v>
      </c>
      <c r="B43" s="54">
        <v>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</row>
    <row r="44" spans="1:7" ht="15.75" customHeight="1">
      <c r="A44" s="53" t="s">
        <v>347</v>
      </c>
      <c r="B44" s="54">
        <v>0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</row>
    <row r="45" spans="1:7" ht="15.75" customHeight="1">
      <c r="A45" s="53" t="s">
        <v>348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</row>
    <row r="46" spans="1:7" ht="15.75" customHeight="1">
      <c r="A46" s="53" t="s">
        <v>349</v>
      </c>
      <c r="B46" s="54">
        <v>1000000</v>
      </c>
      <c r="C46" s="54">
        <v>0</v>
      </c>
      <c r="D46" s="54">
        <v>1000000</v>
      </c>
      <c r="E46" s="54">
        <v>0</v>
      </c>
      <c r="F46" s="54">
        <v>0</v>
      </c>
      <c r="G46" s="54">
        <v>1000000</v>
      </c>
    </row>
    <row r="47" spans="1:7" ht="15.75" customHeight="1">
      <c r="A47" s="53" t="s">
        <v>350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</row>
    <row r="48" spans="1:7" ht="15.75" customHeight="1">
      <c r="A48" s="53" t="s">
        <v>351</v>
      </c>
      <c r="B48" s="52">
        <f t="shared" ref="B48:G48" si="5">SUM(B49:B57)</f>
        <v>53903535.548600011</v>
      </c>
      <c r="C48" s="52">
        <f t="shared" si="5"/>
        <v>0</v>
      </c>
      <c r="D48" s="52">
        <f t="shared" si="5"/>
        <v>53903535.548600011</v>
      </c>
      <c r="E48" s="52">
        <f t="shared" si="5"/>
        <v>1181954.1599999999</v>
      </c>
      <c r="F48" s="52">
        <f t="shared" si="5"/>
        <v>300539.76</v>
      </c>
      <c r="G48" s="52">
        <f t="shared" si="5"/>
        <v>52721581.388600014</v>
      </c>
    </row>
    <row r="49" spans="1:7" ht="15.75" customHeight="1">
      <c r="A49" s="53" t="s">
        <v>352</v>
      </c>
      <c r="B49" s="54">
        <v>3616072.4331999999</v>
      </c>
      <c r="C49" s="54">
        <v>0</v>
      </c>
      <c r="D49" s="54">
        <v>3616072.4331999999</v>
      </c>
      <c r="E49" s="54">
        <v>24807.759999999995</v>
      </c>
      <c r="F49" s="54">
        <v>24807.759999999995</v>
      </c>
      <c r="G49" s="54">
        <v>3591264.6732000001</v>
      </c>
    </row>
    <row r="50" spans="1:7" ht="15.75" customHeight="1">
      <c r="A50" s="53" t="s">
        <v>353</v>
      </c>
      <c r="B50" s="54">
        <v>0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</row>
    <row r="51" spans="1:7" ht="15.75" customHeight="1">
      <c r="A51" s="53" t="s">
        <v>354</v>
      </c>
      <c r="B51" s="54">
        <v>946655.2</v>
      </c>
      <c r="C51" s="54">
        <v>0</v>
      </c>
      <c r="D51" s="54">
        <v>946655.2</v>
      </c>
      <c r="E51" s="54">
        <v>0</v>
      </c>
      <c r="F51" s="54">
        <v>0</v>
      </c>
      <c r="G51" s="54">
        <v>946655.2</v>
      </c>
    </row>
    <row r="52" spans="1:7" ht="15.75" customHeight="1">
      <c r="A52" s="53" t="s">
        <v>355</v>
      </c>
      <c r="B52" s="54">
        <v>6200000.0104</v>
      </c>
      <c r="C52" s="54">
        <v>0</v>
      </c>
      <c r="D52" s="54">
        <v>6200000.0104</v>
      </c>
      <c r="E52" s="54">
        <v>0</v>
      </c>
      <c r="F52" s="54">
        <v>0</v>
      </c>
      <c r="G52" s="54">
        <v>6200000.0104</v>
      </c>
    </row>
    <row r="53" spans="1:7" ht="15.75" customHeight="1">
      <c r="A53" s="53" t="s">
        <v>356</v>
      </c>
      <c r="B53" s="54">
        <v>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</row>
    <row r="54" spans="1:7" ht="15.75" customHeight="1">
      <c r="A54" s="53" t="s">
        <v>357</v>
      </c>
      <c r="B54" s="54">
        <v>37270898.225000009</v>
      </c>
      <c r="C54" s="54">
        <v>0</v>
      </c>
      <c r="D54" s="54">
        <v>37270898.225000009</v>
      </c>
      <c r="E54" s="54">
        <v>1157146.3999999999</v>
      </c>
      <c r="F54" s="54">
        <v>275732</v>
      </c>
      <c r="G54" s="54">
        <v>36113751.82500001</v>
      </c>
    </row>
    <row r="55" spans="1:7" ht="15.75" customHeight="1">
      <c r="A55" s="53" t="s">
        <v>358</v>
      </c>
      <c r="B55" s="54">
        <v>0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</row>
    <row r="56" spans="1:7" ht="15.75" customHeight="1">
      <c r="A56" s="53" t="s">
        <v>359</v>
      </c>
      <c r="B56" s="54">
        <v>4640000</v>
      </c>
      <c r="C56" s="54">
        <v>0</v>
      </c>
      <c r="D56" s="54">
        <v>4640000</v>
      </c>
      <c r="E56" s="54">
        <v>0</v>
      </c>
      <c r="F56" s="54">
        <v>0</v>
      </c>
      <c r="G56" s="54">
        <v>4640000</v>
      </c>
    </row>
    <row r="57" spans="1:7" ht="15.75" customHeight="1">
      <c r="A57" s="53" t="s">
        <v>360</v>
      </c>
      <c r="B57" s="54">
        <v>1229909.68</v>
      </c>
      <c r="C57" s="54">
        <v>0</v>
      </c>
      <c r="D57" s="54">
        <v>1229909.68</v>
      </c>
      <c r="E57" s="54">
        <v>0</v>
      </c>
      <c r="F57" s="54">
        <v>0</v>
      </c>
      <c r="G57" s="54">
        <v>1229909.68</v>
      </c>
    </row>
    <row r="58" spans="1:7" ht="15.75" customHeight="1">
      <c r="A58" s="53" t="s">
        <v>361</v>
      </c>
      <c r="B58" s="52">
        <f t="shared" ref="B58:G58" si="6">SUM(B59:B61)</f>
        <v>150000000</v>
      </c>
      <c r="C58" s="52">
        <f t="shared" si="6"/>
        <v>0</v>
      </c>
      <c r="D58" s="52">
        <f t="shared" si="6"/>
        <v>150000000</v>
      </c>
      <c r="E58" s="52">
        <f t="shared" si="6"/>
        <v>27347962.07</v>
      </c>
      <c r="F58" s="52">
        <f t="shared" si="6"/>
        <v>23023272.27</v>
      </c>
      <c r="G58" s="52">
        <f t="shared" si="6"/>
        <v>122652037.93000001</v>
      </c>
    </row>
    <row r="59" spans="1:7" ht="15.75" customHeight="1">
      <c r="A59" s="53" t="s">
        <v>362</v>
      </c>
      <c r="B59" s="54">
        <v>95238554.599999994</v>
      </c>
      <c r="C59" s="54">
        <v>0</v>
      </c>
      <c r="D59" s="54">
        <v>95238554.599999994</v>
      </c>
      <c r="E59" s="54">
        <v>18878450.07</v>
      </c>
      <c r="F59" s="54">
        <v>18878450.07</v>
      </c>
      <c r="G59" s="54">
        <v>76360104.530000001</v>
      </c>
    </row>
    <row r="60" spans="1:7" ht="15.75" customHeight="1">
      <c r="A60" s="53" t="s">
        <v>363</v>
      </c>
      <c r="B60" s="54">
        <v>54761445.399999999</v>
      </c>
      <c r="C60" s="54">
        <v>0</v>
      </c>
      <c r="D60" s="54">
        <v>54761445.399999999</v>
      </c>
      <c r="E60" s="54">
        <v>8469512</v>
      </c>
      <c r="F60" s="54">
        <v>4144822.1999999993</v>
      </c>
      <c r="G60" s="54">
        <v>46291933.399999999</v>
      </c>
    </row>
    <row r="61" spans="1:7" ht="15.75" customHeight="1">
      <c r="A61" s="53" t="s">
        <v>364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</row>
    <row r="62" spans="1:7" ht="15.75" customHeight="1">
      <c r="A62" s="53" t="s">
        <v>365</v>
      </c>
      <c r="B62" s="52">
        <f t="shared" ref="B62:G62" si="7">SUM(B63:B67,B69:B70)</f>
        <v>0</v>
      </c>
      <c r="C62" s="52">
        <f t="shared" si="7"/>
        <v>0</v>
      </c>
      <c r="D62" s="52">
        <f t="shared" si="7"/>
        <v>0</v>
      </c>
      <c r="E62" s="52">
        <f t="shared" si="7"/>
        <v>0</v>
      </c>
      <c r="F62" s="52">
        <f t="shared" si="7"/>
        <v>0</v>
      </c>
      <c r="G62" s="52">
        <f t="shared" si="7"/>
        <v>0</v>
      </c>
    </row>
    <row r="63" spans="1:7" ht="15.75" customHeight="1">
      <c r="A63" s="53" t="s">
        <v>366</v>
      </c>
      <c r="B63" s="54">
        <v>0</v>
      </c>
      <c r="C63" s="54">
        <v>0</v>
      </c>
      <c r="D63" s="54">
        <v>0</v>
      </c>
      <c r="E63" s="54">
        <v>0</v>
      </c>
      <c r="F63" s="54">
        <v>0</v>
      </c>
      <c r="G63" s="54">
        <f t="shared" ref="G63:G70" si="8">D63-E63</f>
        <v>0</v>
      </c>
    </row>
    <row r="64" spans="1:7" ht="15.75" customHeight="1">
      <c r="A64" s="53" t="s">
        <v>367</v>
      </c>
      <c r="B64" s="54">
        <v>0</v>
      </c>
      <c r="C64" s="54">
        <v>0</v>
      </c>
      <c r="D64" s="54">
        <v>0</v>
      </c>
      <c r="E64" s="54">
        <v>0</v>
      </c>
      <c r="F64" s="54">
        <v>0</v>
      </c>
      <c r="G64" s="54">
        <f t="shared" si="8"/>
        <v>0</v>
      </c>
    </row>
    <row r="65" spans="1:7" ht="15.75" customHeight="1">
      <c r="A65" s="53" t="s">
        <v>368</v>
      </c>
      <c r="B65" s="54">
        <v>0</v>
      </c>
      <c r="C65" s="54">
        <v>0</v>
      </c>
      <c r="D65" s="54">
        <v>0</v>
      </c>
      <c r="E65" s="54">
        <v>0</v>
      </c>
      <c r="F65" s="54">
        <v>0</v>
      </c>
      <c r="G65" s="54">
        <f t="shared" si="8"/>
        <v>0</v>
      </c>
    </row>
    <row r="66" spans="1:7" ht="15.75" customHeight="1">
      <c r="A66" s="53" t="s">
        <v>369</v>
      </c>
      <c r="B66" s="54">
        <v>0</v>
      </c>
      <c r="C66" s="54">
        <v>0</v>
      </c>
      <c r="D66" s="54">
        <v>0</v>
      </c>
      <c r="E66" s="54">
        <v>0</v>
      </c>
      <c r="F66" s="54">
        <v>0</v>
      </c>
      <c r="G66" s="54">
        <f t="shared" si="8"/>
        <v>0</v>
      </c>
    </row>
    <row r="67" spans="1:7" ht="15.75" customHeight="1">
      <c r="A67" s="53" t="s">
        <v>370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4">
        <f t="shared" si="8"/>
        <v>0</v>
      </c>
    </row>
    <row r="68" spans="1:7" ht="15.75" customHeight="1">
      <c r="A68" s="53" t="s">
        <v>371</v>
      </c>
      <c r="B68" s="54">
        <v>0</v>
      </c>
      <c r="C68" s="54">
        <v>0</v>
      </c>
      <c r="D68" s="54">
        <v>0</v>
      </c>
      <c r="E68" s="54">
        <v>0</v>
      </c>
      <c r="F68" s="54">
        <v>0</v>
      </c>
      <c r="G68" s="54">
        <f t="shared" si="8"/>
        <v>0</v>
      </c>
    </row>
    <row r="69" spans="1:7" ht="15.75" customHeight="1">
      <c r="A69" s="53" t="s">
        <v>372</v>
      </c>
      <c r="B69" s="54">
        <v>0</v>
      </c>
      <c r="C69" s="54">
        <v>0</v>
      </c>
      <c r="D69" s="54">
        <v>0</v>
      </c>
      <c r="E69" s="54">
        <v>0</v>
      </c>
      <c r="F69" s="54">
        <v>0</v>
      </c>
      <c r="G69" s="54">
        <f t="shared" si="8"/>
        <v>0</v>
      </c>
    </row>
    <row r="70" spans="1:7" ht="15.75" customHeight="1">
      <c r="A70" s="53" t="s">
        <v>373</v>
      </c>
      <c r="B70" s="54">
        <v>0</v>
      </c>
      <c r="C70" s="54">
        <v>0</v>
      </c>
      <c r="D70" s="54">
        <v>0</v>
      </c>
      <c r="E70" s="54">
        <v>0</v>
      </c>
      <c r="F70" s="54">
        <v>0</v>
      </c>
      <c r="G70" s="54">
        <f t="shared" si="8"/>
        <v>0</v>
      </c>
    </row>
    <row r="71" spans="1:7" ht="15.75" customHeight="1">
      <c r="A71" s="53" t="s">
        <v>374</v>
      </c>
      <c r="B71" s="52">
        <f t="shared" ref="B71:G71" si="9">SUM(B72:B74)</f>
        <v>0</v>
      </c>
      <c r="C71" s="52">
        <f t="shared" si="9"/>
        <v>0</v>
      </c>
      <c r="D71" s="52">
        <f t="shared" si="9"/>
        <v>0</v>
      </c>
      <c r="E71" s="52">
        <f t="shared" si="9"/>
        <v>0</v>
      </c>
      <c r="F71" s="52">
        <f t="shared" si="9"/>
        <v>0</v>
      </c>
      <c r="G71" s="52">
        <f t="shared" si="9"/>
        <v>0</v>
      </c>
    </row>
    <row r="72" spans="1:7" ht="15.75" customHeight="1">
      <c r="A72" s="53" t="s">
        <v>375</v>
      </c>
      <c r="B72" s="54">
        <v>0</v>
      </c>
      <c r="C72" s="54">
        <v>0</v>
      </c>
      <c r="D72" s="54">
        <v>0</v>
      </c>
      <c r="E72" s="54">
        <v>0</v>
      </c>
      <c r="F72" s="54">
        <v>0</v>
      </c>
      <c r="G72" s="54">
        <f t="shared" ref="G72:G74" si="10">D72-E72</f>
        <v>0</v>
      </c>
    </row>
    <row r="73" spans="1:7" ht="15.75" customHeight="1">
      <c r="A73" s="53" t="s">
        <v>376</v>
      </c>
      <c r="B73" s="54">
        <v>0</v>
      </c>
      <c r="C73" s="54">
        <v>0</v>
      </c>
      <c r="D73" s="54">
        <v>0</v>
      </c>
      <c r="E73" s="54">
        <v>0</v>
      </c>
      <c r="F73" s="54">
        <v>0</v>
      </c>
      <c r="G73" s="54">
        <f t="shared" si="10"/>
        <v>0</v>
      </c>
    </row>
    <row r="74" spans="1:7" ht="15.75" customHeight="1">
      <c r="A74" s="53" t="s">
        <v>377</v>
      </c>
      <c r="B74" s="54">
        <v>0</v>
      </c>
      <c r="C74" s="54">
        <v>0</v>
      </c>
      <c r="D74" s="54">
        <v>0</v>
      </c>
      <c r="E74" s="54">
        <v>0</v>
      </c>
      <c r="F74" s="54">
        <v>0</v>
      </c>
      <c r="G74" s="54">
        <f t="shared" si="10"/>
        <v>0</v>
      </c>
    </row>
    <row r="75" spans="1:7" ht="15.75" customHeight="1">
      <c r="A75" s="53" t="s">
        <v>378</v>
      </c>
      <c r="B75" s="52">
        <f t="shared" ref="B75:G75" si="11">SUM(B76:B82)</f>
        <v>0</v>
      </c>
      <c r="C75" s="52">
        <f t="shared" si="11"/>
        <v>0</v>
      </c>
      <c r="D75" s="52">
        <f t="shared" si="11"/>
        <v>0</v>
      </c>
      <c r="E75" s="52">
        <f t="shared" si="11"/>
        <v>0</v>
      </c>
      <c r="F75" s="52">
        <f t="shared" si="11"/>
        <v>0</v>
      </c>
      <c r="G75" s="52">
        <f t="shared" si="11"/>
        <v>0</v>
      </c>
    </row>
    <row r="76" spans="1:7" ht="15.75" customHeight="1">
      <c r="A76" s="53" t="s">
        <v>379</v>
      </c>
      <c r="B76" s="54">
        <v>0</v>
      </c>
      <c r="C76" s="54">
        <v>0</v>
      </c>
      <c r="D76" s="54">
        <v>0</v>
      </c>
      <c r="E76" s="54">
        <v>0</v>
      </c>
      <c r="F76" s="54">
        <v>0</v>
      </c>
      <c r="G76" s="54">
        <f t="shared" ref="G76:G82" si="12">D76-E76</f>
        <v>0</v>
      </c>
    </row>
    <row r="77" spans="1:7" ht="15.75" customHeight="1">
      <c r="A77" s="53" t="s">
        <v>380</v>
      </c>
      <c r="B77" s="54">
        <v>0</v>
      </c>
      <c r="C77" s="54">
        <v>0</v>
      </c>
      <c r="D77" s="54">
        <v>0</v>
      </c>
      <c r="E77" s="54">
        <v>0</v>
      </c>
      <c r="F77" s="54">
        <v>0</v>
      </c>
      <c r="G77" s="54">
        <f t="shared" si="12"/>
        <v>0</v>
      </c>
    </row>
    <row r="78" spans="1:7" ht="15.75" customHeight="1">
      <c r="A78" s="53" t="s">
        <v>381</v>
      </c>
      <c r="B78" s="54">
        <v>0</v>
      </c>
      <c r="C78" s="54">
        <v>0</v>
      </c>
      <c r="D78" s="54">
        <v>0</v>
      </c>
      <c r="E78" s="54">
        <v>0</v>
      </c>
      <c r="F78" s="54">
        <v>0</v>
      </c>
      <c r="G78" s="54">
        <f t="shared" si="12"/>
        <v>0</v>
      </c>
    </row>
    <row r="79" spans="1:7" ht="15.75" customHeight="1">
      <c r="A79" s="53" t="s">
        <v>382</v>
      </c>
      <c r="B79" s="54">
        <v>0</v>
      </c>
      <c r="C79" s="54">
        <v>0</v>
      </c>
      <c r="D79" s="54">
        <v>0</v>
      </c>
      <c r="E79" s="54">
        <v>0</v>
      </c>
      <c r="F79" s="54">
        <v>0</v>
      </c>
      <c r="G79" s="54">
        <f t="shared" si="12"/>
        <v>0</v>
      </c>
    </row>
    <row r="80" spans="1:7" ht="15.75" customHeight="1">
      <c r="A80" s="53" t="s">
        <v>383</v>
      </c>
      <c r="B80" s="54">
        <v>0</v>
      </c>
      <c r="C80" s="54">
        <v>0</v>
      </c>
      <c r="D80" s="54">
        <v>0</v>
      </c>
      <c r="E80" s="54">
        <v>0</v>
      </c>
      <c r="F80" s="54">
        <v>0</v>
      </c>
      <c r="G80" s="54">
        <f t="shared" si="12"/>
        <v>0</v>
      </c>
    </row>
    <row r="81" spans="1:7" ht="15.75" customHeight="1">
      <c r="A81" s="53" t="s">
        <v>384</v>
      </c>
      <c r="B81" s="54">
        <v>0</v>
      </c>
      <c r="C81" s="54">
        <v>0</v>
      </c>
      <c r="D81" s="54">
        <v>0</v>
      </c>
      <c r="E81" s="54">
        <v>0</v>
      </c>
      <c r="F81" s="54">
        <v>0</v>
      </c>
      <c r="G81" s="54">
        <f t="shared" si="12"/>
        <v>0</v>
      </c>
    </row>
    <row r="82" spans="1:7" ht="15.75" customHeight="1">
      <c r="A82" s="53" t="s">
        <v>385</v>
      </c>
      <c r="B82" s="54">
        <v>0</v>
      </c>
      <c r="C82" s="54">
        <v>0</v>
      </c>
      <c r="D82" s="54">
        <v>0</v>
      </c>
      <c r="E82" s="54">
        <v>0</v>
      </c>
      <c r="F82" s="54">
        <v>0</v>
      </c>
      <c r="G82" s="54">
        <f t="shared" si="12"/>
        <v>0</v>
      </c>
    </row>
    <row r="83" spans="1:7" ht="15.75" customHeight="1">
      <c r="A83" s="53"/>
      <c r="B83" s="54"/>
      <c r="C83" s="54"/>
      <c r="D83" s="54"/>
      <c r="E83" s="54"/>
      <c r="F83" s="54"/>
      <c r="G83" s="54"/>
    </row>
    <row r="84" spans="1:7" ht="15.75" customHeight="1">
      <c r="A84" s="55" t="s">
        <v>386</v>
      </c>
      <c r="B84" s="52">
        <f t="shared" ref="B84:G84" si="13">SUM(B85,B93,B103,B113,B123,B133,B137,B146,B150)</f>
        <v>0</v>
      </c>
      <c r="C84" s="52">
        <f t="shared" si="13"/>
        <v>0</v>
      </c>
      <c r="D84" s="52">
        <f t="shared" si="13"/>
        <v>0</v>
      </c>
      <c r="E84" s="52">
        <f t="shared" si="13"/>
        <v>60540182.090000004</v>
      </c>
      <c r="F84" s="52">
        <f t="shared" si="13"/>
        <v>60540182.090000004</v>
      </c>
      <c r="G84" s="52">
        <f t="shared" si="13"/>
        <v>-60540182.090000004</v>
      </c>
    </row>
    <row r="85" spans="1:7" ht="15.75" customHeight="1">
      <c r="A85" s="53" t="s">
        <v>313</v>
      </c>
      <c r="B85" s="52">
        <f t="shared" ref="B85:G85" si="14">SUM(B86:B92)</f>
        <v>0</v>
      </c>
      <c r="C85" s="52">
        <f t="shared" si="14"/>
        <v>0</v>
      </c>
      <c r="D85" s="52">
        <f t="shared" si="14"/>
        <v>0</v>
      </c>
      <c r="E85" s="52">
        <f t="shared" si="14"/>
        <v>0</v>
      </c>
      <c r="F85" s="52">
        <f t="shared" si="14"/>
        <v>0</v>
      </c>
      <c r="G85" s="52">
        <f t="shared" si="14"/>
        <v>0</v>
      </c>
    </row>
    <row r="86" spans="1:7" ht="15.75" customHeight="1">
      <c r="A86" s="53" t="s">
        <v>314</v>
      </c>
      <c r="B86" s="54">
        <v>0</v>
      </c>
      <c r="C86" s="54">
        <v>0</v>
      </c>
      <c r="D86" s="54">
        <v>0</v>
      </c>
      <c r="E86" s="54">
        <v>0</v>
      </c>
      <c r="F86" s="54">
        <v>0</v>
      </c>
      <c r="G86" s="54">
        <f t="shared" ref="G86:G92" si="15">D86-E86</f>
        <v>0</v>
      </c>
    </row>
    <row r="87" spans="1:7" ht="15.75" customHeight="1">
      <c r="A87" s="53" t="s">
        <v>315</v>
      </c>
      <c r="B87" s="54">
        <v>0</v>
      </c>
      <c r="C87" s="54">
        <v>0</v>
      </c>
      <c r="D87" s="54">
        <v>0</v>
      </c>
      <c r="E87" s="54">
        <v>0</v>
      </c>
      <c r="F87" s="54">
        <v>0</v>
      </c>
      <c r="G87" s="54">
        <f t="shared" si="15"/>
        <v>0</v>
      </c>
    </row>
    <row r="88" spans="1:7" ht="15.75" customHeight="1">
      <c r="A88" s="53" t="s">
        <v>316</v>
      </c>
      <c r="B88" s="54">
        <v>0</v>
      </c>
      <c r="C88" s="54">
        <v>0</v>
      </c>
      <c r="D88" s="54">
        <v>0</v>
      </c>
      <c r="E88" s="54">
        <v>0</v>
      </c>
      <c r="F88" s="54">
        <v>0</v>
      </c>
      <c r="G88" s="54">
        <f t="shared" si="15"/>
        <v>0</v>
      </c>
    </row>
    <row r="89" spans="1:7" ht="15.75" customHeight="1">
      <c r="A89" s="53" t="s">
        <v>317</v>
      </c>
      <c r="B89" s="54">
        <v>0</v>
      </c>
      <c r="C89" s="54">
        <v>0</v>
      </c>
      <c r="D89" s="54">
        <v>0</v>
      </c>
      <c r="E89" s="54">
        <v>0</v>
      </c>
      <c r="F89" s="54">
        <v>0</v>
      </c>
      <c r="G89" s="54">
        <f t="shared" si="15"/>
        <v>0</v>
      </c>
    </row>
    <row r="90" spans="1:7" ht="15.75" customHeight="1">
      <c r="A90" s="53" t="s">
        <v>318</v>
      </c>
      <c r="B90" s="54">
        <v>0</v>
      </c>
      <c r="C90" s="54">
        <v>0</v>
      </c>
      <c r="D90" s="54">
        <v>0</v>
      </c>
      <c r="E90" s="54">
        <v>0</v>
      </c>
      <c r="F90" s="54">
        <v>0</v>
      </c>
      <c r="G90" s="54">
        <f t="shared" si="15"/>
        <v>0</v>
      </c>
    </row>
    <row r="91" spans="1:7" ht="15.75" customHeight="1">
      <c r="A91" s="53" t="s">
        <v>319</v>
      </c>
      <c r="B91" s="54">
        <v>0</v>
      </c>
      <c r="C91" s="54">
        <v>0</v>
      </c>
      <c r="D91" s="54">
        <v>0</v>
      </c>
      <c r="E91" s="54">
        <v>0</v>
      </c>
      <c r="F91" s="54">
        <v>0</v>
      </c>
      <c r="G91" s="54">
        <f t="shared" si="15"/>
        <v>0</v>
      </c>
    </row>
    <row r="92" spans="1:7" ht="15.75" customHeight="1">
      <c r="A92" s="53" t="s">
        <v>320</v>
      </c>
      <c r="B92" s="54">
        <v>0</v>
      </c>
      <c r="C92" s="54">
        <v>0</v>
      </c>
      <c r="D92" s="54">
        <v>0</v>
      </c>
      <c r="E92" s="54">
        <v>0</v>
      </c>
      <c r="F92" s="54">
        <v>0</v>
      </c>
      <c r="G92" s="54">
        <f t="shared" si="15"/>
        <v>0</v>
      </c>
    </row>
    <row r="93" spans="1:7" ht="15.75" customHeight="1">
      <c r="A93" s="53" t="s">
        <v>321</v>
      </c>
      <c r="B93" s="52">
        <f t="shared" ref="B93:G93" si="16">SUM(B94:B102)</f>
        <v>0</v>
      </c>
      <c r="C93" s="52">
        <f t="shared" si="16"/>
        <v>0</v>
      </c>
      <c r="D93" s="52">
        <f t="shared" si="16"/>
        <v>0</v>
      </c>
      <c r="E93" s="52">
        <f t="shared" si="16"/>
        <v>0</v>
      </c>
      <c r="F93" s="52">
        <f t="shared" si="16"/>
        <v>0</v>
      </c>
      <c r="G93" s="52">
        <f t="shared" si="16"/>
        <v>0</v>
      </c>
    </row>
    <row r="94" spans="1:7" ht="15.75" customHeight="1">
      <c r="A94" s="53" t="s">
        <v>322</v>
      </c>
      <c r="B94" s="54">
        <v>0</v>
      </c>
      <c r="C94" s="54">
        <v>0</v>
      </c>
      <c r="D94" s="54">
        <v>0</v>
      </c>
      <c r="E94" s="54">
        <v>0</v>
      </c>
      <c r="F94" s="54">
        <v>0</v>
      </c>
      <c r="G94" s="54">
        <f t="shared" ref="G94:G102" si="17">D94-E94</f>
        <v>0</v>
      </c>
    </row>
    <row r="95" spans="1:7" ht="15.75" customHeight="1">
      <c r="A95" s="53" t="s">
        <v>323</v>
      </c>
      <c r="B95" s="54">
        <v>0</v>
      </c>
      <c r="C95" s="54">
        <v>0</v>
      </c>
      <c r="D95" s="54">
        <v>0</v>
      </c>
      <c r="E95" s="54">
        <v>0</v>
      </c>
      <c r="F95" s="54">
        <v>0</v>
      </c>
      <c r="G95" s="54">
        <f t="shared" si="17"/>
        <v>0</v>
      </c>
    </row>
    <row r="96" spans="1:7" ht="15.75" customHeight="1">
      <c r="A96" s="53" t="s">
        <v>324</v>
      </c>
      <c r="B96" s="54">
        <v>0</v>
      </c>
      <c r="C96" s="54">
        <v>0</v>
      </c>
      <c r="D96" s="54">
        <v>0</v>
      </c>
      <c r="E96" s="54">
        <v>0</v>
      </c>
      <c r="F96" s="54">
        <v>0</v>
      </c>
      <c r="G96" s="54">
        <f t="shared" si="17"/>
        <v>0</v>
      </c>
    </row>
    <row r="97" spans="1:7" ht="15.75" customHeight="1">
      <c r="A97" s="53" t="s">
        <v>325</v>
      </c>
      <c r="B97" s="54">
        <v>0</v>
      </c>
      <c r="C97" s="54">
        <v>0</v>
      </c>
      <c r="D97" s="54">
        <v>0</v>
      </c>
      <c r="E97" s="54">
        <v>0</v>
      </c>
      <c r="F97" s="54">
        <v>0</v>
      </c>
      <c r="G97" s="54">
        <f t="shared" si="17"/>
        <v>0</v>
      </c>
    </row>
    <row r="98" spans="1:7" ht="15.75" customHeight="1">
      <c r="A98" s="56" t="s">
        <v>326</v>
      </c>
      <c r="B98" s="54">
        <v>0</v>
      </c>
      <c r="C98" s="54">
        <v>0</v>
      </c>
      <c r="D98" s="54">
        <v>0</v>
      </c>
      <c r="E98" s="54">
        <v>0</v>
      </c>
      <c r="F98" s="54">
        <v>0</v>
      </c>
      <c r="G98" s="54">
        <f t="shared" si="17"/>
        <v>0</v>
      </c>
    </row>
    <row r="99" spans="1:7" ht="15.75" customHeight="1">
      <c r="A99" s="53" t="s">
        <v>327</v>
      </c>
      <c r="B99" s="54">
        <v>0</v>
      </c>
      <c r="C99" s="54">
        <v>0</v>
      </c>
      <c r="D99" s="54">
        <v>0</v>
      </c>
      <c r="E99" s="54">
        <v>0</v>
      </c>
      <c r="F99" s="54">
        <v>0</v>
      </c>
      <c r="G99" s="54">
        <f t="shared" si="17"/>
        <v>0</v>
      </c>
    </row>
    <row r="100" spans="1:7" ht="15.75" customHeight="1">
      <c r="A100" s="53" t="s">
        <v>328</v>
      </c>
      <c r="B100" s="54">
        <v>0</v>
      </c>
      <c r="C100" s="54">
        <v>0</v>
      </c>
      <c r="D100" s="54">
        <v>0</v>
      </c>
      <c r="E100" s="54">
        <v>0</v>
      </c>
      <c r="F100" s="54">
        <v>0</v>
      </c>
      <c r="G100" s="54">
        <f t="shared" si="17"/>
        <v>0</v>
      </c>
    </row>
    <row r="101" spans="1:7" ht="15.75" customHeight="1">
      <c r="A101" s="53" t="s">
        <v>329</v>
      </c>
      <c r="B101" s="54">
        <v>0</v>
      </c>
      <c r="C101" s="54">
        <v>0</v>
      </c>
      <c r="D101" s="54">
        <v>0</v>
      </c>
      <c r="E101" s="54">
        <v>0</v>
      </c>
      <c r="F101" s="54">
        <v>0</v>
      </c>
      <c r="G101" s="54">
        <f t="shared" si="17"/>
        <v>0</v>
      </c>
    </row>
    <row r="102" spans="1:7" ht="15.75" customHeight="1">
      <c r="A102" s="53" t="s">
        <v>330</v>
      </c>
      <c r="B102" s="54">
        <v>0</v>
      </c>
      <c r="C102" s="54">
        <v>0</v>
      </c>
      <c r="D102" s="54">
        <v>0</v>
      </c>
      <c r="E102" s="54">
        <v>0</v>
      </c>
      <c r="F102" s="54">
        <v>0</v>
      </c>
      <c r="G102" s="54">
        <f t="shared" si="17"/>
        <v>0</v>
      </c>
    </row>
    <row r="103" spans="1:7" ht="15.75" customHeight="1">
      <c r="A103" s="53" t="s">
        <v>331</v>
      </c>
      <c r="B103" s="52">
        <f t="shared" ref="B103:C103" si="18">SUM(B104:B112)</f>
        <v>0</v>
      </c>
      <c r="C103" s="52">
        <f t="shared" si="18"/>
        <v>0</v>
      </c>
      <c r="D103" s="52">
        <v>0</v>
      </c>
      <c r="E103" s="52">
        <f t="shared" ref="E103:G103" si="19">SUM(E104:E112)</f>
        <v>0</v>
      </c>
      <c r="F103" s="52">
        <f t="shared" si="19"/>
        <v>0</v>
      </c>
      <c r="G103" s="52">
        <f t="shared" si="19"/>
        <v>0</v>
      </c>
    </row>
    <row r="104" spans="1:7" ht="15.75" customHeight="1">
      <c r="A104" s="53" t="s">
        <v>332</v>
      </c>
      <c r="B104" s="54">
        <v>0</v>
      </c>
      <c r="C104" s="54">
        <v>0</v>
      </c>
      <c r="D104" s="54">
        <v>0</v>
      </c>
      <c r="E104" s="54">
        <v>0</v>
      </c>
      <c r="F104" s="54">
        <v>0</v>
      </c>
      <c r="G104" s="54">
        <f t="shared" ref="G104:G112" si="20">D104-E104</f>
        <v>0</v>
      </c>
    </row>
    <row r="105" spans="1:7" ht="15.75" customHeight="1">
      <c r="A105" s="53" t="s">
        <v>333</v>
      </c>
      <c r="B105" s="54">
        <v>0</v>
      </c>
      <c r="C105" s="54">
        <v>0</v>
      </c>
      <c r="D105" s="54">
        <v>0</v>
      </c>
      <c r="E105" s="54">
        <v>0</v>
      </c>
      <c r="F105" s="54">
        <v>0</v>
      </c>
      <c r="G105" s="54">
        <f t="shared" si="20"/>
        <v>0</v>
      </c>
    </row>
    <row r="106" spans="1:7" ht="15.75" customHeight="1">
      <c r="A106" s="53" t="s">
        <v>334</v>
      </c>
      <c r="B106" s="54">
        <v>0</v>
      </c>
      <c r="C106" s="54">
        <v>0</v>
      </c>
      <c r="D106" s="54">
        <v>0</v>
      </c>
      <c r="E106" s="54">
        <v>0</v>
      </c>
      <c r="F106" s="54">
        <v>0</v>
      </c>
      <c r="G106" s="54">
        <f t="shared" si="20"/>
        <v>0</v>
      </c>
    </row>
    <row r="107" spans="1:7" ht="15.75" customHeight="1">
      <c r="A107" s="53" t="s">
        <v>335</v>
      </c>
      <c r="B107" s="54">
        <v>0</v>
      </c>
      <c r="C107" s="54">
        <v>0</v>
      </c>
      <c r="D107" s="54">
        <v>0</v>
      </c>
      <c r="E107" s="54">
        <v>0</v>
      </c>
      <c r="F107" s="54">
        <v>0</v>
      </c>
      <c r="G107" s="54">
        <f t="shared" si="20"/>
        <v>0</v>
      </c>
    </row>
    <row r="108" spans="1:7" ht="15.75" customHeight="1">
      <c r="A108" s="53" t="s">
        <v>336</v>
      </c>
      <c r="B108" s="54">
        <v>0</v>
      </c>
      <c r="C108" s="54">
        <v>0</v>
      </c>
      <c r="D108" s="54">
        <v>0</v>
      </c>
      <c r="E108" s="54">
        <v>0</v>
      </c>
      <c r="F108" s="54">
        <v>0</v>
      </c>
      <c r="G108" s="54">
        <f t="shared" si="20"/>
        <v>0</v>
      </c>
    </row>
    <row r="109" spans="1:7" ht="15.75" customHeight="1">
      <c r="A109" s="53" t="s">
        <v>337</v>
      </c>
      <c r="B109" s="54">
        <v>0</v>
      </c>
      <c r="C109" s="54">
        <v>0</v>
      </c>
      <c r="D109" s="54">
        <v>0</v>
      </c>
      <c r="E109" s="54">
        <v>0</v>
      </c>
      <c r="F109" s="54">
        <v>0</v>
      </c>
      <c r="G109" s="54">
        <f t="shared" si="20"/>
        <v>0</v>
      </c>
    </row>
    <row r="110" spans="1:7" ht="15.75" customHeight="1">
      <c r="A110" s="53" t="s">
        <v>338</v>
      </c>
      <c r="B110" s="54">
        <v>0</v>
      </c>
      <c r="C110" s="54">
        <v>0</v>
      </c>
      <c r="D110" s="54">
        <v>0</v>
      </c>
      <c r="E110" s="54">
        <v>0</v>
      </c>
      <c r="F110" s="54">
        <v>0</v>
      </c>
      <c r="G110" s="54">
        <f t="shared" si="20"/>
        <v>0</v>
      </c>
    </row>
    <row r="111" spans="1:7" ht="15.75" customHeight="1">
      <c r="A111" s="53" t="s">
        <v>339</v>
      </c>
      <c r="B111" s="54">
        <v>0</v>
      </c>
      <c r="C111" s="54">
        <v>0</v>
      </c>
      <c r="D111" s="54">
        <v>0</v>
      </c>
      <c r="E111" s="54">
        <v>0</v>
      </c>
      <c r="F111" s="54">
        <v>0</v>
      </c>
      <c r="G111" s="54">
        <f t="shared" si="20"/>
        <v>0</v>
      </c>
    </row>
    <row r="112" spans="1:7" ht="15.75" customHeight="1">
      <c r="A112" s="53" t="s">
        <v>340</v>
      </c>
      <c r="B112" s="54">
        <v>0</v>
      </c>
      <c r="C112" s="54">
        <v>0</v>
      </c>
      <c r="D112" s="54">
        <v>0</v>
      </c>
      <c r="E112" s="54">
        <v>0</v>
      </c>
      <c r="F112" s="54">
        <v>0</v>
      </c>
      <c r="G112" s="54">
        <f t="shared" si="20"/>
        <v>0</v>
      </c>
    </row>
    <row r="113" spans="1:7" ht="15.75" customHeight="1">
      <c r="A113" s="53" t="s">
        <v>341</v>
      </c>
      <c r="B113" s="52">
        <f t="shared" ref="B113:G113" si="21">SUM(B114:B122)</f>
        <v>0</v>
      </c>
      <c r="C113" s="52">
        <f t="shared" si="21"/>
        <v>0</v>
      </c>
      <c r="D113" s="52">
        <f t="shared" si="21"/>
        <v>0</v>
      </c>
      <c r="E113" s="52">
        <f t="shared" si="21"/>
        <v>0</v>
      </c>
      <c r="F113" s="52">
        <f t="shared" si="21"/>
        <v>0</v>
      </c>
      <c r="G113" s="52">
        <f t="shared" si="21"/>
        <v>0</v>
      </c>
    </row>
    <row r="114" spans="1:7" ht="15.75" customHeight="1">
      <c r="A114" s="53" t="s">
        <v>342</v>
      </c>
      <c r="B114" s="54">
        <v>0</v>
      </c>
      <c r="C114" s="54">
        <v>0</v>
      </c>
      <c r="D114" s="54">
        <v>0</v>
      </c>
      <c r="E114" s="54">
        <v>0</v>
      </c>
      <c r="F114" s="54">
        <v>0</v>
      </c>
      <c r="G114" s="54">
        <f t="shared" ref="G114:G122" si="22">D114-E114</f>
        <v>0</v>
      </c>
    </row>
    <row r="115" spans="1:7" ht="15.75" customHeight="1">
      <c r="A115" s="53" t="s">
        <v>343</v>
      </c>
      <c r="B115" s="54">
        <v>0</v>
      </c>
      <c r="C115" s="54">
        <v>0</v>
      </c>
      <c r="D115" s="54">
        <v>0</v>
      </c>
      <c r="E115" s="54">
        <v>0</v>
      </c>
      <c r="F115" s="54">
        <v>0</v>
      </c>
      <c r="G115" s="54">
        <f t="shared" si="22"/>
        <v>0</v>
      </c>
    </row>
    <row r="116" spans="1:7" ht="15.75" customHeight="1">
      <c r="A116" s="53" t="s">
        <v>344</v>
      </c>
      <c r="B116" s="54">
        <v>0</v>
      </c>
      <c r="C116" s="54">
        <v>0</v>
      </c>
      <c r="D116" s="54">
        <v>0</v>
      </c>
      <c r="E116" s="54">
        <v>0</v>
      </c>
      <c r="F116" s="54">
        <v>0</v>
      </c>
      <c r="G116" s="54">
        <f t="shared" si="22"/>
        <v>0</v>
      </c>
    </row>
    <row r="117" spans="1:7" ht="15.75" customHeight="1">
      <c r="A117" s="53" t="s">
        <v>345</v>
      </c>
      <c r="B117" s="54">
        <v>0</v>
      </c>
      <c r="C117" s="54">
        <v>0</v>
      </c>
      <c r="D117" s="54">
        <v>0</v>
      </c>
      <c r="E117" s="54">
        <v>0</v>
      </c>
      <c r="F117" s="54">
        <v>0</v>
      </c>
      <c r="G117" s="54">
        <f t="shared" si="22"/>
        <v>0</v>
      </c>
    </row>
    <row r="118" spans="1:7" ht="15.75" customHeight="1">
      <c r="A118" s="53" t="s">
        <v>346</v>
      </c>
      <c r="B118" s="54">
        <v>0</v>
      </c>
      <c r="C118" s="54">
        <v>0</v>
      </c>
      <c r="D118" s="54">
        <v>0</v>
      </c>
      <c r="E118" s="54">
        <v>0</v>
      </c>
      <c r="F118" s="54">
        <v>0</v>
      </c>
      <c r="G118" s="54">
        <f t="shared" si="22"/>
        <v>0</v>
      </c>
    </row>
    <row r="119" spans="1:7" ht="15.75" customHeight="1">
      <c r="A119" s="53" t="s">
        <v>347</v>
      </c>
      <c r="B119" s="54">
        <v>0</v>
      </c>
      <c r="C119" s="54">
        <v>0</v>
      </c>
      <c r="D119" s="54">
        <v>0</v>
      </c>
      <c r="E119" s="54">
        <v>0</v>
      </c>
      <c r="F119" s="54">
        <v>0</v>
      </c>
      <c r="G119" s="54">
        <f t="shared" si="22"/>
        <v>0</v>
      </c>
    </row>
    <row r="120" spans="1:7" ht="15.75" customHeight="1">
      <c r="A120" s="53" t="s">
        <v>348</v>
      </c>
      <c r="B120" s="54">
        <v>0</v>
      </c>
      <c r="C120" s="54">
        <v>0</v>
      </c>
      <c r="D120" s="54">
        <v>0</v>
      </c>
      <c r="E120" s="54">
        <v>0</v>
      </c>
      <c r="F120" s="54">
        <v>0</v>
      </c>
      <c r="G120" s="54">
        <f t="shared" si="22"/>
        <v>0</v>
      </c>
    </row>
    <row r="121" spans="1:7" ht="15.75" customHeight="1">
      <c r="A121" s="53" t="s">
        <v>349</v>
      </c>
      <c r="B121" s="54">
        <v>0</v>
      </c>
      <c r="C121" s="54">
        <v>0</v>
      </c>
      <c r="D121" s="54">
        <v>0</v>
      </c>
      <c r="E121" s="54">
        <v>0</v>
      </c>
      <c r="F121" s="54">
        <v>0</v>
      </c>
      <c r="G121" s="54">
        <f t="shared" si="22"/>
        <v>0</v>
      </c>
    </row>
    <row r="122" spans="1:7" ht="15.75" customHeight="1">
      <c r="A122" s="53" t="s">
        <v>350</v>
      </c>
      <c r="B122" s="54">
        <v>0</v>
      </c>
      <c r="C122" s="54">
        <v>0</v>
      </c>
      <c r="D122" s="54">
        <v>0</v>
      </c>
      <c r="E122" s="54">
        <v>0</v>
      </c>
      <c r="F122" s="54">
        <v>0</v>
      </c>
      <c r="G122" s="54">
        <f t="shared" si="22"/>
        <v>0</v>
      </c>
    </row>
    <row r="123" spans="1:7" ht="15.75" customHeight="1">
      <c r="A123" s="53" t="s">
        <v>351</v>
      </c>
      <c r="B123" s="52">
        <f t="shared" ref="B123:G123" si="23">SUM(B124:B132)</f>
        <v>0</v>
      </c>
      <c r="C123" s="52">
        <f t="shared" si="23"/>
        <v>0</v>
      </c>
      <c r="D123" s="52">
        <f t="shared" si="23"/>
        <v>0</v>
      </c>
      <c r="E123" s="52">
        <f t="shared" si="23"/>
        <v>0</v>
      </c>
      <c r="F123" s="52">
        <f t="shared" si="23"/>
        <v>0</v>
      </c>
      <c r="G123" s="52">
        <f t="shared" si="23"/>
        <v>0</v>
      </c>
    </row>
    <row r="124" spans="1:7" ht="15.75" customHeight="1">
      <c r="A124" s="53" t="s">
        <v>352</v>
      </c>
      <c r="B124" s="54">
        <v>0</v>
      </c>
      <c r="C124" s="54">
        <v>0</v>
      </c>
      <c r="D124" s="54">
        <v>0</v>
      </c>
      <c r="E124" s="54">
        <v>0</v>
      </c>
      <c r="F124" s="54">
        <v>0</v>
      </c>
      <c r="G124" s="54">
        <f t="shared" ref="G124:G132" si="24">D124-E124</f>
        <v>0</v>
      </c>
    </row>
    <row r="125" spans="1:7" ht="15.75" customHeight="1">
      <c r="A125" s="53" t="s">
        <v>353</v>
      </c>
      <c r="B125" s="54">
        <v>0</v>
      </c>
      <c r="C125" s="54">
        <v>0</v>
      </c>
      <c r="D125" s="54">
        <v>0</v>
      </c>
      <c r="E125" s="54">
        <v>0</v>
      </c>
      <c r="F125" s="54">
        <v>0</v>
      </c>
      <c r="G125" s="54">
        <f t="shared" si="24"/>
        <v>0</v>
      </c>
    </row>
    <row r="126" spans="1:7" ht="15.75" customHeight="1">
      <c r="A126" s="53" t="s">
        <v>354</v>
      </c>
      <c r="B126" s="54">
        <v>0</v>
      </c>
      <c r="C126" s="54">
        <v>0</v>
      </c>
      <c r="D126" s="54">
        <v>0</v>
      </c>
      <c r="E126" s="54">
        <v>0</v>
      </c>
      <c r="F126" s="54">
        <v>0</v>
      </c>
      <c r="G126" s="54">
        <f t="shared" si="24"/>
        <v>0</v>
      </c>
    </row>
    <row r="127" spans="1:7" ht="15.75" customHeight="1">
      <c r="A127" s="53" t="s">
        <v>355</v>
      </c>
      <c r="B127" s="54">
        <v>0</v>
      </c>
      <c r="C127" s="54">
        <v>0</v>
      </c>
      <c r="D127" s="54">
        <v>0</v>
      </c>
      <c r="E127" s="54">
        <v>0</v>
      </c>
      <c r="F127" s="54">
        <v>0</v>
      </c>
      <c r="G127" s="54">
        <f t="shared" si="24"/>
        <v>0</v>
      </c>
    </row>
    <row r="128" spans="1:7" ht="15.75" customHeight="1">
      <c r="A128" s="53" t="s">
        <v>356</v>
      </c>
      <c r="B128" s="54">
        <v>0</v>
      </c>
      <c r="C128" s="54">
        <v>0</v>
      </c>
      <c r="D128" s="54">
        <v>0</v>
      </c>
      <c r="E128" s="54">
        <v>0</v>
      </c>
      <c r="F128" s="54">
        <v>0</v>
      </c>
      <c r="G128" s="54">
        <f t="shared" si="24"/>
        <v>0</v>
      </c>
    </row>
    <row r="129" spans="1:7" ht="15.75" customHeight="1">
      <c r="A129" s="53" t="s">
        <v>357</v>
      </c>
      <c r="B129" s="54">
        <v>0</v>
      </c>
      <c r="C129" s="54">
        <v>0</v>
      </c>
      <c r="D129" s="54">
        <v>0</v>
      </c>
      <c r="E129" s="54">
        <v>0</v>
      </c>
      <c r="F129" s="54">
        <v>0</v>
      </c>
      <c r="G129" s="54">
        <f t="shared" si="24"/>
        <v>0</v>
      </c>
    </row>
    <row r="130" spans="1:7" ht="15.75" customHeight="1">
      <c r="A130" s="53" t="s">
        <v>358</v>
      </c>
      <c r="B130" s="54">
        <v>0</v>
      </c>
      <c r="C130" s="54">
        <v>0</v>
      </c>
      <c r="D130" s="54">
        <v>0</v>
      </c>
      <c r="E130" s="54">
        <v>0</v>
      </c>
      <c r="F130" s="54">
        <v>0</v>
      </c>
      <c r="G130" s="54">
        <f t="shared" si="24"/>
        <v>0</v>
      </c>
    </row>
    <row r="131" spans="1:7" ht="15.75" customHeight="1">
      <c r="A131" s="53" t="s">
        <v>359</v>
      </c>
      <c r="B131" s="54">
        <v>0</v>
      </c>
      <c r="C131" s="54">
        <v>0</v>
      </c>
      <c r="D131" s="54">
        <v>0</v>
      </c>
      <c r="E131" s="54">
        <v>0</v>
      </c>
      <c r="F131" s="54">
        <v>0</v>
      </c>
      <c r="G131" s="54">
        <f t="shared" si="24"/>
        <v>0</v>
      </c>
    </row>
    <row r="132" spans="1:7" ht="15.75" customHeight="1">
      <c r="A132" s="53" t="s">
        <v>360</v>
      </c>
      <c r="B132" s="54">
        <v>0</v>
      </c>
      <c r="C132" s="54">
        <v>0</v>
      </c>
      <c r="D132" s="54">
        <v>0</v>
      </c>
      <c r="E132" s="54">
        <v>0</v>
      </c>
      <c r="F132" s="54">
        <v>0</v>
      </c>
      <c r="G132" s="54">
        <f t="shared" si="24"/>
        <v>0</v>
      </c>
    </row>
    <row r="133" spans="1:7" ht="15.75" customHeight="1">
      <c r="A133" s="53" t="s">
        <v>361</v>
      </c>
      <c r="B133" s="52">
        <f t="shared" ref="B133:G133" si="25">SUM(B134:B136)</f>
        <v>0</v>
      </c>
      <c r="C133" s="52">
        <f t="shared" si="25"/>
        <v>0</v>
      </c>
      <c r="D133" s="52">
        <f t="shared" si="25"/>
        <v>0</v>
      </c>
      <c r="E133" s="52">
        <f t="shared" si="25"/>
        <v>60540182.090000004</v>
      </c>
      <c r="F133" s="52">
        <f t="shared" si="25"/>
        <v>60540182.090000004</v>
      </c>
      <c r="G133" s="52">
        <f t="shared" si="25"/>
        <v>-60540182.090000004</v>
      </c>
    </row>
    <row r="134" spans="1:7" ht="15.75" customHeight="1">
      <c r="A134" s="53" t="s">
        <v>362</v>
      </c>
      <c r="B134" s="54">
        <v>0</v>
      </c>
      <c r="C134" s="54">
        <v>0</v>
      </c>
      <c r="D134" s="54">
        <v>0</v>
      </c>
      <c r="E134" s="54">
        <v>47805829.450000003</v>
      </c>
      <c r="F134" s="54">
        <v>47805829.450000003</v>
      </c>
      <c r="G134" s="54">
        <v>-47805829.450000003</v>
      </c>
    </row>
    <row r="135" spans="1:7" ht="15.75" customHeight="1">
      <c r="A135" s="53" t="s">
        <v>363</v>
      </c>
      <c r="B135" s="54">
        <v>0</v>
      </c>
      <c r="C135" s="54">
        <v>0</v>
      </c>
      <c r="D135" s="54">
        <v>0</v>
      </c>
      <c r="E135" s="54">
        <v>12734352.640000001</v>
      </c>
      <c r="F135" s="54">
        <v>12734352.640000001</v>
      </c>
      <c r="G135" s="54">
        <v>-12734352.640000001</v>
      </c>
    </row>
    <row r="136" spans="1:7" ht="15.75" customHeight="1">
      <c r="A136" s="53" t="s">
        <v>364</v>
      </c>
      <c r="B136" s="54">
        <v>0</v>
      </c>
      <c r="C136" s="54">
        <v>0</v>
      </c>
      <c r="D136" s="54">
        <v>0</v>
      </c>
      <c r="E136" s="54">
        <v>0</v>
      </c>
      <c r="F136" s="54">
        <v>0</v>
      </c>
      <c r="G136" s="54">
        <f>D136-E136</f>
        <v>0</v>
      </c>
    </row>
    <row r="137" spans="1:7" ht="15.75" customHeight="1">
      <c r="A137" s="53" t="s">
        <v>365</v>
      </c>
      <c r="B137" s="52">
        <f t="shared" ref="B137:G137" si="26">SUM(B138:B142,B144:B145)</f>
        <v>0</v>
      </c>
      <c r="C137" s="52">
        <f t="shared" si="26"/>
        <v>0</v>
      </c>
      <c r="D137" s="52">
        <f t="shared" si="26"/>
        <v>0</v>
      </c>
      <c r="E137" s="52">
        <f t="shared" si="26"/>
        <v>0</v>
      </c>
      <c r="F137" s="52">
        <f t="shared" si="26"/>
        <v>0</v>
      </c>
      <c r="G137" s="52">
        <f t="shared" si="26"/>
        <v>0</v>
      </c>
    </row>
    <row r="138" spans="1:7" ht="15.75" customHeight="1">
      <c r="A138" s="53" t="s">
        <v>366</v>
      </c>
      <c r="B138" s="54">
        <v>0</v>
      </c>
      <c r="C138" s="54">
        <v>0</v>
      </c>
      <c r="D138" s="54">
        <v>0</v>
      </c>
      <c r="E138" s="54">
        <v>0</v>
      </c>
      <c r="F138" s="54">
        <v>0</v>
      </c>
      <c r="G138" s="54">
        <f t="shared" ref="G138:G145" si="27">D138-E138</f>
        <v>0</v>
      </c>
    </row>
    <row r="139" spans="1:7" ht="15.75" customHeight="1">
      <c r="A139" s="53" t="s">
        <v>367</v>
      </c>
      <c r="B139" s="54">
        <v>0</v>
      </c>
      <c r="C139" s="54">
        <v>0</v>
      </c>
      <c r="D139" s="54">
        <v>0</v>
      </c>
      <c r="E139" s="54">
        <v>0</v>
      </c>
      <c r="F139" s="54">
        <v>0</v>
      </c>
      <c r="G139" s="54">
        <f t="shared" si="27"/>
        <v>0</v>
      </c>
    </row>
    <row r="140" spans="1:7" ht="15.75" customHeight="1">
      <c r="A140" s="53" t="s">
        <v>368</v>
      </c>
      <c r="B140" s="54">
        <v>0</v>
      </c>
      <c r="C140" s="54">
        <v>0</v>
      </c>
      <c r="D140" s="54">
        <v>0</v>
      </c>
      <c r="E140" s="54">
        <v>0</v>
      </c>
      <c r="F140" s="54">
        <v>0</v>
      </c>
      <c r="G140" s="54">
        <f t="shared" si="27"/>
        <v>0</v>
      </c>
    </row>
    <row r="141" spans="1:7" ht="15.75" customHeight="1">
      <c r="A141" s="53" t="s">
        <v>369</v>
      </c>
      <c r="B141" s="54">
        <v>0</v>
      </c>
      <c r="C141" s="54">
        <v>0</v>
      </c>
      <c r="D141" s="54">
        <v>0</v>
      </c>
      <c r="E141" s="54">
        <v>0</v>
      </c>
      <c r="F141" s="54">
        <v>0</v>
      </c>
      <c r="G141" s="54">
        <f t="shared" si="27"/>
        <v>0</v>
      </c>
    </row>
    <row r="142" spans="1:7" ht="15.75" customHeight="1">
      <c r="A142" s="53" t="s">
        <v>370</v>
      </c>
      <c r="B142" s="54">
        <v>0</v>
      </c>
      <c r="C142" s="54">
        <v>0</v>
      </c>
      <c r="D142" s="54">
        <v>0</v>
      </c>
      <c r="E142" s="54">
        <v>0</v>
      </c>
      <c r="F142" s="54">
        <v>0</v>
      </c>
      <c r="G142" s="54">
        <f t="shared" si="27"/>
        <v>0</v>
      </c>
    </row>
    <row r="143" spans="1:7" ht="15.75" customHeight="1">
      <c r="A143" s="53" t="s">
        <v>371</v>
      </c>
      <c r="B143" s="54">
        <v>0</v>
      </c>
      <c r="C143" s="54">
        <v>0</v>
      </c>
      <c r="D143" s="54">
        <v>0</v>
      </c>
      <c r="E143" s="54">
        <v>0</v>
      </c>
      <c r="F143" s="54">
        <v>0</v>
      </c>
      <c r="G143" s="54">
        <f t="shared" si="27"/>
        <v>0</v>
      </c>
    </row>
    <row r="144" spans="1:7" ht="15.75" customHeight="1">
      <c r="A144" s="53" t="s">
        <v>372</v>
      </c>
      <c r="B144" s="54">
        <v>0</v>
      </c>
      <c r="C144" s="54">
        <v>0</v>
      </c>
      <c r="D144" s="54">
        <v>0</v>
      </c>
      <c r="E144" s="54">
        <v>0</v>
      </c>
      <c r="F144" s="54">
        <v>0</v>
      </c>
      <c r="G144" s="54">
        <f t="shared" si="27"/>
        <v>0</v>
      </c>
    </row>
    <row r="145" spans="1:7" ht="15.75" customHeight="1">
      <c r="A145" s="53" t="s">
        <v>373</v>
      </c>
      <c r="B145" s="54">
        <v>0</v>
      </c>
      <c r="C145" s="54">
        <v>0</v>
      </c>
      <c r="D145" s="54">
        <v>0</v>
      </c>
      <c r="E145" s="54">
        <v>0</v>
      </c>
      <c r="F145" s="54">
        <v>0</v>
      </c>
      <c r="G145" s="54">
        <f t="shared" si="27"/>
        <v>0</v>
      </c>
    </row>
    <row r="146" spans="1:7" ht="15.75" customHeight="1">
      <c r="A146" s="53" t="s">
        <v>374</v>
      </c>
      <c r="B146" s="52">
        <f t="shared" ref="B146:G146" si="28">SUM(B147:B149)</f>
        <v>0</v>
      </c>
      <c r="C146" s="52">
        <f t="shared" si="28"/>
        <v>0</v>
      </c>
      <c r="D146" s="52">
        <f t="shared" si="28"/>
        <v>0</v>
      </c>
      <c r="E146" s="52">
        <f t="shared" si="28"/>
        <v>0</v>
      </c>
      <c r="F146" s="52">
        <f t="shared" si="28"/>
        <v>0</v>
      </c>
      <c r="G146" s="52">
        <f t="shared" si="28"/>
        <v>0</v>
      </c>
    </row>
    <row r="147" spans="1:7" ht="15.75" customHeight="1">
      <c r="A147" s="53" t="s">
        <v>375</v>
      </c>
      <c r="B147" s="54">
        <v>0</v>
      </c>
      <c r="C147" s="54">
        <v>0</v>
      </c>
      <c r="D147" s="54">
        <v>0</v>
      </c>
      <c r="E147" s="54">
        <v>0</v>
      </c>
      <c r="F147" s="54">
        <v>0</v>
      </c>
      <c r="G147" s="54">
        <f t="shared" ref="G147:G149" si="29">D147-E147</f>
        <v>0</v>
      </c>
    </row>
    <row r="148" spans="1:7" ht="15.75" customHeight="1">
      <c r="A148" s="53" t="s">
        <v>376</v>
      </c>
      <c r="B148" s="54">
        <v>0</v>
      </c>
      <c r="C148" s="54">
        <v>0</v>
      </c>
      <c r="D148" s="54">
        <v>0</v>
      </c>
      <c r="E148" s="54">
        <v>0</v>
      </c>
      <c r="F148" s="54">
        <v>0</v>
      </c>
      <c r="G148" s="54">
        <f t="shared" si="29"/>
        <v>0</v>
      </c>
    </row>
    <row r="149" spans="1:7" ht="15.75" customHeight="1">
      <c r="A149" s="53" t="s">
        <v>377</v>
      </c>
      <c r="B149" s="54">
        <v>0</v>
      </c>
      <c r="C149" s="54">
        <v>0</v>
      </c>
      <c r="D149" s="54">
        <v>0</v>
      </c>
      <c r="E149" s="54">
        <v>0</v>
      </c>
      <c r="F149" s="54">
        <v>0</v>
      </c>
      <c r="G149" s="54">
        <f t="shared" si="29"/>
        <v>0</v>
      </c>
    </row>
    <row r="150" spans="1:7" ht="15.75" customHeight="1">
      <c r="A150" s="53" t="s">
        <v>378</v>
      </c>
      <c r="B150" s="52">
        <f t="shared" ref="B150:G150" si="30">SUM(B151:B157)</f>
        <v>0</v>
      </c>
      <c r="C150" s="52">
        <f t="shared" si="30"/>
        <v>0</v>
      </c>
      <c r="D150" s="52">
        <f t="shared" si="30"/>
        <v>0</v>
      </c>
      <c r="E150" s="52">
        <f t="shared" si="30"/>
        <v>0</v>
      </c>
      <c r="F150" s="52">
        <f t="shared" si="30"/>
        <v>0</v>
      </c>
      <c r="G150" s="52">
        <f t="shared" si="30"/>
        <v>0</v>
      </c>
    </row>
    <row r="151" spans="1:7" ht="15.75" customHeight="1">
      <c r="A151" s="53" t="s">
        <v>379</v>
      </c>
      <c r="B151" s="54">
        <v>0</v>
      </c>
      <c r="C151" s="54">
        <v>0</v>
      </c>
      <c r="D151" s="54">
        <v>0</v>
      </c>
      <c r="E151" s="54">
        <v>0</v>
      </c>
      <c r="F151" s="54">
        <v>0</v>
      </c>
      <c r="G151" s="54">
        <f t="shared" ref="G151:G157" si="31">D151-E151</f>
        <v>0</v>
      </c>
    </row>
    <row r="152" spans="1:7" ht="15.75" customHeight="1">
      <c r="A152" s="53" t="s">
        <v>380</v>
      </c>
      <c r="B152" s="54">
        <v>0</v>
      </c>
      <c r="C152" s="54">
        <v>0</v>
      </c>
      <c r="D152" s="54">
        <v>0</v>
      </c>
      <c r="E152" s="54">
        <v>0</v>
      </c>
      <c r="F152" s="54">
        <v>0</v>
      </c>
      <c r="G152" s="54">
        <f t="shared" si="31"/>
        <v>0</v>
      </c>
    </row>
    <row r="153" spans="1:7" ht="15.75" customHeight="1">
      <c r="A153" s="53" t="s">
        <v>381</v>
      </c>
      <c r="B153" s="54">
        <v>0</v>
      </c>
      <c r="C153" s="54">
        <v>0</v>
      </c>
      <c r="D153" s="54">
        <v>0</v>
      </c>
      <c r="E153" s="54">
        <v>0</v>
      </c>
      <c r="F153" s="54">
        <v>0</v>
      </c>
      <c r="G153" s="54">
        <f t="shared" si="31"/>
        <v>0</v>
      </c>
    </row>
    <row r="154" spans="1:7" ht="15.75" customHeight="1">
      <c r="A154" s="56" t="s">
        <v>382</v>
      </c>
      <c r="B154" s="54">
        <v>0</v>
      </c>
      <c r="C154" s="54">
        <v>0</v>
      </c>
      <c r="D154" s="54">
        <v>0</v>
      </c>
      <c r="E154" s="54">
        <v>0</v>
      </c>
      <c r="F154" s="54">
        <v>0</v>
      </c>
      <c r="G154" s="54">
        <f t="shared" si="31"/>
        <v>0</v>
      </c>
    </row>
    <row r="155" spans="1:7" ht="15.75" customHeight="1">
      <c r="A155" s="53" t="s">
        <v>383</v>
      </c>
      <c r="B155" s="54">
        <v>0</v>
      </c>
      <c r="C155" s="54">
        <v>0</v>
      </c>
      <c r="D155" s="54">
        <v>0</v>
      </c>
      <c r="E155" s="54">
        <v>0</v>
      </c>
      <c r="F155" s="54">
        <v>0</v>
      </c>
      <c r="G155" s="54">
        <f t="shared" si="31"/>
        <v>0</v>
      </c>
    </row>
    <row r="156" spans="1:7" ht="15.75" customHeight="1">
      <c r="A156" s="53" t="s">
        <v>384</v>
      </c>
      <c r="B156" s="54">
        <v>0</v>
      </c>
      <c r="C156" s="54">
        <v>0</v>
      </c>
      <c r="D156" s="54">
        <v>0</v>
      </c>
      <c r="E156" s="54">
        <v>0</v>
      </c>
      <c r="F156" s="54">
        <v>0</v>
      </c>
      <c r="G156" s="54">
        <f t="shared" si="31"/>
        <v>0</v>
      </c>
    </row>
    <row r="157" spans="1:7" ht="15.75" customHeight="1">
      <c r="A157" s="53" t="s">
        <v>385</v>
      </c>
      <c r="B157" s="54">
        <v>0</v>
      </c>
      <c r="C157" s="54">
        <v>0</v>
      </c>
      <c r="D157" s="54">
        <v>0</v>
      </c>
      <c r="E157" s="54">
        <v>0</v>
      </c>
      <c r="F157" s="54">
        <v>0</v>
      </c>
      <c r="G157" s="54">
        <f t="shared" si="31"/>
        <v>0</v>
      </c>
    </row>
    <row r="158" spans="1:7" ht="15.75" customHeight="1">
      <c r="A158" s="56"/>
      <c r="B158" s="57"/>
      <c r="C158" s="57"/>
      <c r="D158" s="57"/>
      <c r="E158" s="57"/>
      <c r="F158" s="57"/>
      <c r="G158" s="57"/>
    </row>
    <row r="159" spans="1:7" ht="15.75" customHeight="1">
      <c r="A159" s="58" t="s">
        <v>387</v>
      </c>
      <c r="B159" s="59">
        <f t="shared" ref="B159:G159" si="32">B9+B84</f>
        <v>657683436.45049465</v>
      </c>
      <c r="C159" s="59">
        <f t="shared" si="32"/>
        <v>0</v>
      </c>
      <c r="D159" s="59">
        <f t="shared" si="32"/>
        <v>657683436.45049465</v>
      </c>
      <c r="E159" s="59">
        <f t="shared" si="32"/>
        <v>174450156.97999999</v>
      </c>
      <c r="F159" s="59">
        <f t="shared" si="32"/>
        <v>167138834.14999998</v>
      </c>
      <c r="G159" s="59">
        <f t="shared" si="32"/>
        <v>483233279.47049463</v>
      </c>
    </row>
    <row r="160" spans="1:7" ht="15.75" customHeight="1">
      <c r="A160" s="16"/>
      <c r="B160" s="15"/>
      <c r="C160" s="15"/>
      <c r="D160" s="15"/>
      <c r="E160" s="15"/>
      <c r="F160" s="15"/>
      <c r="G160" s="15"/>
    </row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47"/>
  <sheetViews>
    <sheetView showGridLines="0" workbookViewId="0">
      <selection sqref="A1:G1"/>
    </sheetView>
  </sheetViews>
  <sheetFormatPr baseColWidth="10" defaultColWidth="14.44140625" defaultRowHeight="15" customHeight="1"/>
  <cols>
    <col min="1" max="1" width="47.88671875" customWidth="1"/>
    <col min="2" max="2" width="22.33203125" customWidth="1"/>
    <col min="3" max="3" width="19.88671875" customWidth="1"/>
    <col min="4" max="6" width="22.33203125" customWidth="1"/>
    <col min="7" max="7" width="19.88671875" customWidth="1"/>
    <col min="8" max="26" width="11" customWidth="1"/>
  </cols>
  <sheetData>
    <row r="1" spans="1:7" ht="40.5" customHeight="1">
      <c r="A1" s="118" t="s">
        <v>388</v>
      </c>
      <c r="B1" s="99"/>
      <c r="C1" s="99"/>
      <c r="D1" s="99"/>
      <c r="E1" s="99"/>
      <c r="F1" s="99"/>
      <c r="G1" s="100"/>
    </row>
    <row r="2" spans="1:7" ht="15" customHeight="1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2"/>
      <c r="G2" s="103"/>
    </row>
    <row r="3" spans="1:7" ht="15" customHeight="1">
      <c r="A3" s="104" t="s">
        <v>304</v>
      </c>
      <c r="B3" s="105"/>
      <c r="C3" s="105"/>
      <c r="D3" s="105"/>
      <c r="E3" s="105"/>
      <c r="F3" s="105"/>
      <c r="G3" s="106"/>
    </row>
    <row r="4" spans="1:7" ht="15" customHeight="1">
      <c r="A4" s="104" t="s">
        <v>389</v>
      </c>
      <c r="B4" s="105"/>
      <c r="C4" s="105"/>
      <c r="D4" s="105"/>
      <c r="E4" s="105"/>
      <c r="F4" s="105"/>
      <c r="G4" s="106"/>
    </row>
    <row r="5" spans="1:7" ht="15" customHeight="1">
      <c r="A5" s="104" t="str">
        <f>'Formato 3'!A4</f>
        <v>Del 1 de Enero al 31 de Marzo de 2024 (b)</v>
      </c>
      <c r="B5" s="105"/>
      <c r="C5" s="105"/>
      <c r="D5" s="105"/>
      <c r="E5" s="105"/>
      <c r="F5" s="105"/>
      <c r="G5" s="106"/>
    </row>
    <row r="6" spans="1:7" ht="14.4">
      <c r="A6" s="107" t="s">
        <v>3</v>
      </c>
      <c r="B6" s="108"/>
      <c r="C6" s="108"/>
      <c r="D6" s="108"/>
      <c r="E6" s="108"/>
      <c r="F6" s="108"/>
      <c r="G6" s="109"/>
    </row>
    <row r="7" spans="1:7" ht="15" customHeight="1">
      <c r="A7" s="113" t="s">
        <v>7</v>
      </c>
      <c r="B7" s="115" t="s">
        <v>306</v>
      </c>
      <c r="C7" s="99"/>
      <c r="D7" s="99"/>
      <c r="E7" s="99"/>
      <c r="F7" s="100"/>
      <c r="G7" s="117" t="s">
        <v>307</v>
      </c>
    </row>
    <row r="8" spans="1:7" ht="28.8">
      <c r="A8" s="114"/>
      <c r="B8" s="2" t="s">
        <v>308</v>
      </c>
      <c r="C8" s="3" t="s">
        <v>238</v>
      </c>
      <c r="D8" s="2" t="s">
        <v>239</v>
      </c>
      <c r="E8" s="2" t="s">
        <v>194</v>
      </c>
      <c r="F8" s="2" t="s">
        <v>211</v>
      </c>
      <c r="G8" s="114"/>
    </row>
    <row r="9" spans="1:7" ht="15.75" customHeight="1">
      <c r="A9" s="5" t="s">
        <v>390</v>
      </c>
      <c r="B9" s="60">
        <f t="shared" ref="B9:G9" si="0">SUM(B10:B41)</f>
        <v>657683436.45049477</v>
      </c>
      <c r="C9" s="60">
        <f t="shared" si="0"/>
        <v>0</v>
      </c>
      <c r="D9" s="60">
        <f t="shared" si="0"/>
        <v>657683436.45049477</v>
      </c>
      <c r="E9" s="60">
        <f t="shared" si="0"/>
        <v>113909974.88999999</v>
      </c>
      <c r="F9" s="60">
        <f t="shared" si="0"/>
        <v>106598652.05999999</v>
      </c>
      <c r="G9" s="60">
        <f t="shared" si="0"/>
        <v>543773461.56049478</v>
      </c>
    </row>
    <row r="10" spans="1:7" ht="14.4">
      <c r="A10" s="9" t="s">
        <v>391</v>
      </c>
      <c r="B10" s="61">
        <v>2570762.4299999997</v>
      </c>
      <c r="C10" s="61">
        <v>0</v>
      </c>
      <c r="D10" s="61">
        <v>2570762.4299999997</v>
      </c>
      <c r="E10" s="61">
        <v>490028.72</v>
      </c>
      <c r="F10" s="61">
        <v>489508.14999999997</v>
      </c>
      <c r="G10" s="61">
        <v>2080733.7099999997</v>
      </c>
    </row>
    <row r="11" spans="1:7" ht="14.4">
      <c r="A11" s="9" t="s">
        <v>392</v>
      </c>
      <c r="B11" s="61">
        <v>4935977.25</v>
      </c>
      <c r="C11" s="61">
        <v>0</v>
      </c>
      <c r="D11" s="61">
        <v>4935977.25</v>
      </c>
      <c r="E11" s="61">
        <v>584322.9700000002</v>
      </c>
      <c r="F11" s="61">
        <v>577120.92000000016</v>
      </c>
      <c r="G11" s="61">
        <v>4351654.2799999993</v>
      </c>
    </row>
    <row r="12" spans="1:7" ht="14.4">
      <c r="A12" s="9" t="s">
        <v>393</v>
      </c>
      <c r="B12" s="61">
        <v>8429868.620000001</v>
      </c>
      <c r="C12" s="61">
        <v>0</v>
      </c>
      <c r="D12" s="61">
        <v>8429868.620000001</v>
      </c>
      <c r="E12" s="61">
        <v>2662882.4</v>
      </c>
      <c r="F12" s="61">
        <v>2571301.9600000004</v>
      </c>
      <c r="G12" s="61">
        <v>5766986.2200000007</v>
      </c>
    </row>
    <row r="13" spans="1:7" ht="14.4">
      <c r="A13" s="9" t="s">
        <v>394</v>
      </c>
      <c r="B13" s="61">
        <v>3139664.1100000003</v>
      </c>
      <c r="C13" s="61">
        <v>0</v>
      </c>
      <c r="D13" s="61">
        <v>3139664.1100000003</v>
      </c>
      <c r="E13" s="61">
        <v>419997.68</v>
      </c>
      <c r="F13" s="61">
        <v>418785.93</v>
      </c>
      <c r="G13" s="61">
        <v>2719666.43</v>
      </c>
    </row>
    <row r="14" spans="1:7" ht="14.4">
      <c r="A14" s="9" t="s">
        <v>395</v>
      </c>
      <c r="B14" s="61">
        <v>6854326.3900000006</v>
      </c>
      <c r="C14" s="61">
        <v>0</v>
      </c>
      <c r="D14" s="61">
        <v>6854326.3900000006</v>
      </c>
      <c r="E14" s="61">
        <v>874072.80999999994</v>
      </c>
      <c r="F14" s="61">
        <v>873032.17999999993</v>
      </c>
      <c r="G14" s="61">
        <v>5980253.580000001</v>
      </c>
    </row>
    <row r="15" spans="1:7" ht="14.4">
      <c r="A15" s="9" t="s">
        <v>396</v>
      </c>
      <c r="B15" s="61">
        <v>1282424.28</v>
      </c>
      <c r="C15" s="61">
        <v>0</v>
      </c>
      <c r="D15" s="61">
        <v>1282424.28</v>
      </c>
      <c r="E15" s="61">
        <v>238454.71</v>
      </c>
      <c r="F15" s="61">
        <v>232279.77</v>
      </c>
      <c r="G15" s="61">
        <v>1043969.5700000001</v>
      </c>
    </row>
    <row r="16" spans="1:7" ht="14.4">
      <c r="A16" s="9" t="s">
        <v>397</v>
      </c>
      <c r="B16" s="61">
        <v>695781.04999999993</v>
      </c>
      <c r="C16" s="61">
        <v>0</v>
      </c>
      <c r="D16" s="61">
        <v>695781.04999999993</v>
      </c>
      <c r="E16" s="61">
        <v>147309.12999999998</v>
      </c>
      <c r="F16" s="61">
        <v>144674.35999999999</v>
      </c>
      <c r="G16" s="61">
        <v>548471.91999999993</v>
      </c>
    </row>
    <row r="17" spans="1:7" ht="14.4">
      <c r="A17" s="9" t="s">
        <v>398</v>
      </c>
      <c r="B17" s="61">
        <v>11699991.013800001</v>
      </c>
      <c r="C17" s="61">
        <v>0</v>
      </c>
      <c r="D17" s="61">
        <v>11699991.013800001</v>
      </c>
      <c r="E17" s="61">
        <v>1540202.3199999998</v>
      </c>
      <c r="F17" s="61">
        <v>1537997.5599999998</v>
      </c>
      <c r="G17" s="61">
        <v>10159788.6938</v>
      </c>
    </row>
    <row r="18" spans="1:7" ht="14.4">
      <c r="A18" s="9" t="s">
        <v>399</v>
      </c>
      <c r="B18" s="61">
        <v>2133643.2948000003</v>
      </c>
      <c r="C18" s="61">
        <v>0</v>
      </c>
      <c r="D18" s="61">
        <v>2133643.2948000003</v>
      </c>
      <c r="E18" s="61">
        <v>442006.79000000004</v>
      </c>
      <c r="F18" s="61">
        <v>438408.99000000005</v>
      </c>
      <c r="G18" s="61">
        <v>1691636.5048000002</v>
      </c>
    </row>
    <row r="19" spans="1:7" ht="14.4">
      <c r="A19" s="9" t="s">
        <v>400</v>
      </c>
      <c r="B19" s="61">
        <v>2896516.0360000008</v>
      </c>
      <c r="C19" s="61">
        <v>0</v>
      </c>
      <c r="D19" s="61">
        <v>2896516.0360000008</v>
      </c>
      <c r="E19" s="61">
        <v>552182.43999999994</v>
      </c>
      <c r="F19" s="61">
        <v>551168.72</v>
      </c>
      <c r="G19" s="61">
        <v>2344333.5960000008</v>
      </c>
    </row>
    <row r="20" spans="1:7" ht="14.4">
      <c r="A20" s="9" t="s">
        <v>401</v>
      </c>
      <c r="B20" s="61">
        <v>40111993.089999996</v>
      </c>
      <c r="C20" s="61">
        <v>0</v>
      </c>
      <c r="D20" s="61">
        <v>40111993.089999996</v>
      </c>
      <c r="E20" s="61">
        <v>10092460.629999995</v>
      </c>
      <c r="F20" s="61">
        <v>9998474.1299999952</v>
      </c>
      <c r="G20" s="61">
        <v>30019532.460000001</v>
      </c>
    </row>
    <row r="21" spans="1:7" ht="14.4">
      <c r="A21" s="9" t="s">
        <v>402</v>
      </c>
      <c r="B21" s="61">
        <v>1048705.1780000001</v>
      </c>
      <c r="C21" s="61">
        <v>0</v>
      </c>
      <c r="D21" s="61">
        <v>1048705.1780000001</v>
      </c>
      <c r="E21" s="61">
        <v>172481.98</v>
      </c>
      <c r="F21" s="61">
        <v>171981.24000000002</v>
      </c>
      <c r="G21" s="61">
        <v>876223.19800000009</v>
      </c>
    </row>
    <row r="22" spans="1:7" ht="14.4">
      <c r="A22" s="9" t="s">
        <v>403</v>
      </c>
      <c r="B22" s="61">
        <v>7494046.5995999994</v>
      </c>
      <c r="C22" s="61">
        <v>0</v>
      </c>
      <c r="D22" s="61">
        <v>7494046.5995999994</v>
      </c>
      <c r="E22" s="61">
        <v>1681169.8199999998</v>
      </c>
      <c r="F22" s="61">
        <v>1570679.8199999998</v>
      </c>
      <c r="G22" s="61">
        <v>5812876.7796</v>
      </c>
    </row>
    <row r="23" spans="1:7" ht="14.4">
      <c r="A23" s="9" t="s">
        <v>404</v>
      </c>
      <c r="B23" s="61">
        <v>1275739.8559999997</v>
      </c>
      <c r="C23" s="61">
        <v>0</v>
      </c>
      <c r="D23" s="61">
        <v>1275739.8559999997</v>
      </c>
      <c r="E23" s="61">
        <v>254924.6</v>
      </c>
      <c r="F23" s="61">
        <v>254328.85</v>
      </c>
      <c r="G23" s="61">
        <v>1020815.2559999997</v>
      </c>
    </row>
    <row r="24" spans="1:7" ht="14.4">
      <c r="A24" s="9" t="s">
        <v>405</v>
      </c>
      <c r="B24" s="61">
        <v>8149261.7280000001</v>
      </c>
      <c r="C24" s="61">
        <v>0</v>
      </c>
      <c r="D24" s="61">
        <v>8149261.7280000001</v>
      </c>
      <c r="E24" s="61">
        <v>1833623.1700000004</v>
      </c>
      <c r="F24" s="61">
        <v>1820259.6000000003</v>
      </c>
      <c r="G24" s="61">
        <v>6315638.5580000002</v>
      </c>
    </row>
    <row r="25" spans="1:7" ht="14.4">
      <c r="A25" s="9" t="s">
        <v>406</v>
      </c>
      <c r="B25" s="61">
        <v>26733112.699999999</v>
      </c>
      <c r="C25" s="61">
        <v>0</v>
      </c>
      <c r="D25" s="61">
        <v>26733112.699999999</v>
      </c>
      <c r="E25" s="61">
        <v>1170341.83</v>
      </c>
      <c r="F25" s="61">
        <v>1166533.43</v>
      </c>
      <c r="G25" s="61">
        <v>25562770.869999997</v>
      </c>
    </row>
    <row r="26" spans="1:7" ht="14.4">
      <c r="A26" s="9" t="s">
        <v>407</v>
      </c>
      <c r="B26" s="61">
        <v>22850636.978599995</v>
      </c>
      <c r="C26" s="61">
        <v>0</v>
      </c>
      <c r="D26" s="61">
        <v>22850636.978599995</v>
      </c>
      <c r="E26" s="61">
        <v>2497677.0100000007</v>
      </c>
      <c r="F26" s="61">
        <v>2402488.1100000008</v>
      </c>
      <c r="G26" s="61">
        <v>20352959.968599994</v>
      </c>
    </row>
    <row r="27" spans="1:7" ht="14.4">
      <c r="A27" s="9" t="s">
        <v>408</v>
      </c>
      <c r="B27" s="61">
        <v>22844007.704399999</v>
      </c>
      <c r="C27" s="61">
        <v>0</v>
      </c>
      <c r="D27" s="61">
        <v>22844007.704399999</v>
      </c>
      <c r="E27" s="61">
        <v>4439101.9399999976</v>
      </c>
      <c r="F27" s="61">
        <v>3612104.0299999993</v>
      </c>
      <c r="G27" s="61">
        <v>18404905.764400002</v>
      </c>
    </row>
    <row r="28" spans="1:7" ht="14.4">
      <c r="A28" s="9" t="s">
        <v>409</v>
      </c>
      <c r="B28" s="61">
        <v>12297170.960000003</v>
      </c>
      <c r="C28" s="61">
        <v>0</v>
      </c>
      <c r="D28" s="61">
        <v>12297170.960000003</v>
      </c>
      <c r="E28" s="61">
        <v>2521380.67</v>
      </c>
      <c r="F28" s="61">
        <v>1910758.4999999995</v>
      </c>
      <c r="G28" s="61">
        <v>9775790.2900000028</v>
      </c>
    </row>
    <row r="29" spans="1:7" ht="14.4">
      <c r="A29" s="9" t="s">
        <v>410</v>
      </c>
      <c r="B29" s="61">
        <v>5443561.2905000001</v>
      </c>
      <c r="C29" s="61">
        <v>0</v>
      </c>
      <c r="D29" s="61">
        <v>5443561.2905000001</v>
      </c>
      <c r="E29" s="61">
        <v>1394620.98</v>
      </c>
      <c r="F29" s="61">
        <v>1392289.4</v>
      </c>
      <c r="G29" s="61">
        <v>4048940.3105000001</v>
      </c>
    </row>
    <row r="30" spans="1:7" ht="14.4">
      <c r="A30" s="9" t="s">
        <v>411</v>
      </c>
      <c r="B30" s="61">
        <v>28991143.638</v>
      </c>
      <c r="C30" s="61">
        <v>0</v>
      </c>
      <c r="D30" s="61">
        <v>28991143.638</v>
      </c>
      <c r="E30" s="61">
        <v>1597632.91</v>
      </c>
      <c r="F30" s="61">
        <v>1597632.91</v>
      </c>
      <c r="G30" s="61">
        <v>27393510.728</v>
      </c>
    </row>
    <row r="31" spans="1:7" ht="14.4">
      <c r="A31" s="9" t="s">
        <v>412</v>
      </c>
      <c r="B31" s="61">
        <v>40990272.820000008</v>
      </c>
      <c r="C31" s="61">
        <v>0</v>
      </c>
      <c r="D31" s="61">
        <v>40990272.820000008</v>
      </c>
      <c r="E31" s="61">
        <v>4968725.5999999978</v>
      </c>
      <c r="F31" s="61">
        <v>4858410.7799999993</v>
      </c>
      <c r="G31" s="61">
        <v>36021547.220000014</v>
      </c>
    </row>
    <row r="32" spans="1:7" ht="14.4">
      <c r="A32" s="9" t="s">
        <v>413</v>
      </c>
      <c r="B32" s="61">
        <v>83636712.103448272</v>
      </c>
      <c r="C32" s="61">
        <v>0</v>
      </c>
      <c r="D32" s="61">
        <v>83636712.103448272</v>
      </c>
      <c r="E32" s="61">
        <v>13264691.650000004</v>
      </c>
      <c r="F32" s="61">
        <v>13224706.860000005</v>
      </c>
      <c r="G32" s="61">
        <v>70372020.453448266</v>
      </c>
    </row>
    <row r="33" spans="1:7" ht="14.4">
      <c r="A33" s="9" t="s">
        <v>414</v>
      </c>
      <c r="B33" s="61">
        <v>15034002.174499998</v>
      </c>
      <c r="C33" s="61">
        <v>0</v>
      </c>
      <c r="D33" s="61">
        <v>15034002.174499998</v>
      </c>
      <c r="E33" s="61">
        <v>1528852.7800000003</v>
      </c>
      <c r="F33" s="61">
        <v>1363421.4500000002</v>
      </c>
      <c r="G33" s="61">
        <v>13505149.394499999</v>
      </c>
    </row>
    <row r="34" spans="1:7" ht="14.4">
      <c r="A34" s="9" t="s">
        <v>415</v>
      </c>
      <c r="B34" s="61">
        <v>166223283.02644914</v>
      </c>
      <c r="C34" s="61">
        <v>0</v>
      </c>
      <c r="D34" s="61">
        <v>166223283.02644914</v>
      </c>
      <c r="E34" s="61">
        <v>34068961.459999993</v>
      </c>
      <c r="F34" s="61">
        <v>33344562.699999992</v>
      </c>
      <c r="G34" s="61">
        <v>132154321.56644915</v>
      </c>
    </row>
    <row r="35" spans="1:7" ht="14.4">
      <c r="A35" s="9" t="s">
        <v>416</v>
      </c>
      <c r="B35" s="61">
        <v>18779886.757999998</v>
      </c>
      <c r="C35" s="61">
        <v>0</v>
      </c>
      <c r="D35" s="61">
        <v>18779886.757999998</v>
      </c>
      <c r="E35" s="61">
        <v>2486975.3000000003</v>
      </c>
      <c r="F35" s="61">
        <v>2449475.13</v>
      </c>
      <c r="G35" s="61">
        <v>16292911.457999997</v>
      </c>
    </row>
    <row r="36" spans="1:7" ht="14.4">
      <c r="A36" s="9" t="s">
        <v>417</v>
      </c>
      <c r="B36" s="61">
        <v>64670920.221738093</v>
      </c>
      <c r="C36" s="61">
        <v>0</v>
      </c>
      <c r="D36" s="61">
        <v>64670920.221738093</v>
      </c>
      <c r="E36" s="61">
        <v>13472376.289999999</v>
      </c>
      <c r="F36" s="61">
        <v>9132915.25</v>
      </c>
      <c r="G36" s="61">
        <v>51198543.931738093</v>
      </c>
    </row>
    <row r="37" spans="1:7" ht="14.4">
      <c r="A37" s="9" t="s">
        <v>418</v>
      </c>
      <c r="B37" s="61">
        <v>2196007.608</v>
      </c>
      <c r="C37" s="61">
        <v>0</v>
      </c>
      <c r="D37" s="61">
        <v>2196007.608</v>
      </c>
      <c r="E37" s="61">
        <v>415896.64</v>
      </c>
      <c r="F37" s="61">
        <v>415896.64</v>
      </c>
      <c r="G37" s="61">
        <v>1780110.9679999999</v>
      </c>
    </row>
    <row r="38" spans="1:7" ht="14.4">
      <c r="A38" s="9" t="s">
        <v>419</v>
      </c>
      <c r="B38" s="61">
        <v>25410702.235134564</v>
      </c>
      <c r="C38" s="61">
        <v>0</v>
      </c>
      <c r="D38" s="61">
        <v>25410702.235134564</v>
      </c>
      <c r="E38" s="61">
        <v>3206431.51</v>
      </c>
      <c r="F38" s="61">
        <v>3195416.26</v>
      </c>
      <c r="G38" s="61">
        <v>22204270.725134566</v>
      </c>
    </row>
    <row r="39" spans="1:7" ht="14.4">
      <c r="A39" s="9" t="s">
        <v>420</v>
      </c>
      <c r="B39" s="61">
        <v>14967914.185853006</v>
      </c>
      <c r="C39" s="61">
        <v>0</v>
      </c>
      <c r="D39" s="61">
        <v>14967914.185853006</v>
      </c>
      <c r="E39" s="61">
        <v>1420128.8099999994</v>
      </c>
      <c r="F39" s="61">
        <v>1417058.5199999993</v>
      </c>
      <c r="G39" s="61">
        <v>13547785.375853008</v>
      </c>
    </row>
    <row r="40" spans="1:7" ht="14.4">
      <c r="A40" s="9" t="s">
        <v>421</v>
      </c>
      <c r="B40" s="61">
        <v>2414423.8496715999</v>
      </c>
      <c r="C40" s="61">
        <v>0</v>
      </c>
      <c r="D40" s="61">
        <v>2414423.8496715999</v>
      </c>
      <c r="E40" s="61">
        <v>320048.63999999996</v>
      </c>
      <c r="F40" s="61">
        <v>314969.2099999999</v>
      </c>
      <c r="G40" s="61">
        <v>2094375.2096716</v>
      </c>
    </row>
    <row r="41" spans="1:7" ht="14.4">
      <c r="A41" s="9" t="s">
        <v>422</v>
      </c>
      <c r="B41" s="61">
        <v>1480977.27</v>
      </c>
      <c r="C41" s="61">
        <v>0</v>
      </c>
      <c r="D41" s="61">
        <v>1480977.27</v>
      </c>
      <c r="E41" s="61">
        <v>3150010.6999999997</v>
      </c>
      <c r="F41" s="61">
        <v>3150010.6999999997</v>
      </c>
      <c r="G41" s="61">
        <v>-1669033.4299999997</v>
      </c>
    </row>
    <row r="42" spans="1:7" ht="14.4">
      <c r="A42" s="62" t="s">
        <v>154</v>
      </c>
      <c r="B42" s="10"/>
      <c r="C42" s="10"/>
      <c r="D42" s="10"/>
      <c r="E42" s="10"/>
      <c r="F42" s="10"/>
      <c r="G42" s="10"/>
    </row>
    <row r="43" spans="1:7" ht="14.4">
      <c r="A43" s="7" t="s">
        <v>423</v>
      </c>
      <c r="B43" s="11">
        <f t="shared" ref="B43:G43" si="1">SUM(B44:B74)</f>
        <v>0</v>
      </c>
      <c r="C43" s="11">
        <f t="shared" si="1"/>
        <v>0</v>
      </c>
      <c r="D43" s="11">
        <f t="shared" si="1"/>
        <v>0</v>
      </c>
      <c r="E43" s="11">
        <f t="shared" si="1"/>
        <v>60540182.090000004</v>
      </c>
      <c r="F43" s="11">
        <f t="shared" si="1"/>
        <v>60540182.090000004</v>
      </c>
      <c r="G43" s="11">
        <f t="shared" si="1"/>
        <v>-60540182.090000004</v>
      </c>
    </row>
    <row r="44" spans="1:7" ht="14.4">
      <c r="A44" s="9" t="s">
        <v>391</v>
      </c>
      <c r="B44" s="61">
        <v>0</v>
      </c>
      <c r="C44" s="61">
        <v>0</v>
      </c>
      <c r="D44" s="61">
        <v>0</v>
      </c>
      <c r="E44" s="61">
        <v>0</v>
      </c>
      <c r="F44" s="61">
        <v>0</v>
      </c>
      <c r="G44" s="61">
        <v>0</v>
      </c>
    </row>
    <row r="45" spans="1:7" ht="15.75" customHeight="1">
      <c r="A45" s="9" t="s">
        <v>392</v>
      </c>
      <c r="B45" s="61">
        <v>0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</row>
    <row r="46" spans="1:7" ht="15.75" customHeight="1">
      <c r="A46" s="9" t="s">
        <v>393</v>
      </c>
      <c r="B46" s="61">
        <v>0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</row>
    <row r="47" spans="1:7" ht="15.75" customHeight="1">
      <c r="A47" s="9" t="s">
        <v>394</v>
      </c>
      <c r="B47" s="61">
        <v>0</v>
      </c>
      <c r="C47" s="61">
        <v>0</v>
      </c>
      <c r="D47" s="61">
        <v>0</v>
      </c>
      <c r="E47" s="61">
        <v>0</v>
      </c>
      <c r="F47" s="61">
        <v>0</v>
      </c>
      <c r="G47" s="61">
        <v>0</v>
      </c>
    </row>
    <row r="48" spans="1:7" ht="15.75" customHeight="1">
      <c r="A48" s="9" t="s">
        <v>395</v>
      </c>
      <c r="B48" s="61">
        <v>0</v>
      </c>
      <c r="C48" s="61">
        <v>0</v>
      </c>
      <c r="D48" s="61">
        <v>0</v>
      </c>
      <c r="E48" s="61">
        <v>0</v>
      </c>
      <c r="F48" s="61">
        <v>0</v>
      </c>
      <c r="G48" s="61">
        <v>0</v>
      </c>
    </row>
    <row r="49" spans="1:7" ht="15.75" customHeight="1">
      <c r="A49" s="9" t="s">
        <v>397</v>
      </c>
      <c r="B49" s="61">
        <v>0</v>
      </c>
      <c r="C49" s="61">
        <v>0</v>
      </c>
      <c r="D49" s="61">
        <v>0</v>
      </c>
      <c r="E49" s="61">
        <v>0</v>
      </c>
      <c r="F49" s="61">
        <v>0</v>
      </c>
      <c r="G49" s="61">
        <v>0</v>
      </c>
    </row>
    <row r="50" spans="1:7" ht="15.75" customHeight="1">
      <c r="A50" s="9" t="s">
        <v>398</v>
      </c>
      <c r="B50" s="61">
        <v>0</v>
      </c>
      <c r="C50" s="61">
        <v>0</v>
      </c>
      <c r="D50" s="61">
        <v>0</v>
      </c>
      <c r="E50" s="61">
        <v>0</v>
      </c>
      <c r="F50" s="61">
        <v>0</v>
      </c>
      <c r="G50" s="61">
        <v>0</v>
      </c>
    </row>
    <row r="51" spans="1:7" ht="15.75" customHeight="1">
      <c r="A51" s="9" t="s">
        <v>399</v>
      </c>
      <c r="B51" s="61">
        <v>0</v>
      </c>
      <c r="C51" s="61">
        <v>0</v>
      </c>
      <c r="D51" s="61">
        <v>0</v>
      </c>
      <c r="E51" s="61">
        <v>0</v>
      </c>
      <c r="F51" s="61">
        <v>0</v>
      </c>
      <c r="G51" s="61">
        <v>0</v>
      </c>
    </row>
    <row r="52" spans="1:7" ht="15.75" customHeight="1">
      <c r="A52" s="9" t="s">
        <v>400</v>
      </c>
      <c r="B52" s="61">
        <v>0</v>
      </c>
      <c r="C52" s="61">
        <v>0</v>
      </c>
      <c r="D52" s="61">
        <v>0</v>
      </c>
      <c r="E52" s="61">
        <v>0</v>
      </c>
      <c r="F52" s="61">
        <v>0</v>
      </c>
      <c r="G52" s="61">
        <v>0</v>
      </c>
    </row>
    <row r="53" spans="1:7" ht="15.75" customHeight="1">
      <c r="A53" s="9" t="s">
        <v>401</v>
      </c>
      <c r="B53" s="61">
        <v>0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</row>
    <row r="54" spans="1:7" ht="15.75" customHeight="1">
      <c r="A54" s="9" t="s">
        <v>402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</row>
    <row r="55" spans="1:7" ht="15.75" customHeight="1">
      <c r="A55" s="9" t="s">
        <v>403</v>
      </c>
      <c r="B55" s="61">
        <v>0</v>
      </c>
      <c r="C55" s="61">
        <v>0</v>
      </c>
      <c r="D55" s="61">
        <v>0</v>
      </c>
      <c r="E55" s="61">
        <v>0</v>
      </c>
      <c r="F55" s="61">
        <v>0</v>
      </c>
      <c r="G55" s="61">
        <v>0</v>
      </c>
    </row>
    <row r="56" spans="1:7" ht="15.75" customHeight="1">
      <c r="A56" s="9" t="s">
        <v>404</v>
      </c>
      <c r="B56" s="61">
        <v>0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</row>
    <row r="57" spans="1:7" ht="15.75" customHeight="1">
      <c r="A57" s="9" t="s">
        <v>405</v>
      </c>
      <c r="B57" s="61">
        <v>0</v>
      </c>
      <c r="C57" s="61">
        <v>0</v>
      </c>
      <c r="D57" s="61">
        <v>0</v>
      </c>
      <c r="E57" s="61">
        <v>0</v>
      </c>
      <c r="F57" s="61">
        <v>0</v>
      </c>
      <c r="G57" s="61">
        <v>0</v>
      </c>
    </row>
    <row r="58" spans="1:7" ht="15.75" customHeight="1">
      <c r="A58" s="9" t="s">
        <v>406</v>
      </c>
      <c r="B58" s="61">
        <v>0</v>
      </c>
      <c r="C58" s="61">
        <v>0</v>
      </c>
      <c r="D58" s="61">
        <v>0</v>
      </c>
      <c r="E58" s="61">
        <v>0</v>
      </c>
      <c r="F58" s="61">
        <v>0</v>
      </c>
      <c r="G58" s="61">
        <v>0</v>
      </c>
    </row>
    <row r="59" spans="1:7" ht="15.75" customHeight="1">
      <c r="A59" s="9" t="s">
        <v>407</v>
      </c>
      <c r="B59" s="61">
        <v>0</v>
      </c>
      <c r="C59" s="61">
        <v>0</v>
      </c>
      <c r="D59" s="61">
        <v>0</v>
      </c>
      <c r="E59" s="61">
        <v>0</v>
      </c>
      <c r="F59" s="61">
        <v>0</v>
      </c>
      <c r="G59" s="61">
        <v>0</v>
      </c>
    </row>
    <row r="60" spans="1:7" ht="15.75" customHeight="1">
      <c r="A60" s="9" t="s">
        <v>408</v>
      </c>
      <c r="B60" s="61">
        <v>0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</row>
    <row r="61" spans="1:7" ht="15.75" customHeight="1">
      <c r="A61" s="9" t="s">
        <v>409</v>
      </c>
      <c r="B61" s="61">
        <v>0</v>
      </c>
      <c r="C61" s="61">
        <v>0</v>
      </c>
      <c r="D61" s="61">
        <v>0</v>
      </c>
      <c r="E61" s="61">
        <v>0</v>
      </c>
      <c r="F61" s="61">
        <v>0</v>
      </c>
      <c r="G61" s="61">
        <v>0</v>
      </c>
    </row>
    <row r="62" spans="1:7" ht="15.75" customHeight="1">
      <c r="A62" s="9" t="s">
        <v>410</v>
      </c>
      <c r="B62" s="61">
        <v>0</v>
      </c>
      <c r="C62" s="61">
        <v>0</v>
      </c>
      <c r="D62" s="61">
        <v>0</v>
      </c>
      <c r="E62" s="61">
        <v>0</v>
      </c>
      <c r="F62" s="61">
        <v>0</v>
      </c>
      <c r="G62" s="61">
        <v>0</v>
      </c>
    </row>
    <row r="63" spans="1:7" ht="15.75" customHeight="1">
      <c r="A63" s="9" t="s">
        <v>411</v>
      </c>
      <c r="B63" s="61">
        <v>0</v>
      </c>
      <c r="C63" s="61">
        <v>0</v>
      </c>
      <c r="D63" s="61">
        <v>0</v>
      </c>
      <c r="E63" s="61">
        <v>0</v>
      </c>
      <c r="F63" s="61">
        <v>0</v>
      </c>
      <c r="G63" s="61">
        <v>0</v>
      </c>
    </row>
    <row r="64" spans="1:7" ht="15.75" customHeight="1">
      <c r="A64" s="9" t="s">
        <v>412</v>
      </c>
      <c r="B64" s="61">
        <v>0</v>
      </c>
      <c r="C64" s="61">
        <v>0</v>
      </c>
      <c r="D64" s="61">
        <v>0</v>
      </c>
      <c r="E64" s="61">
        <v>0</v>
      </c>
      <c r="F64" s="61">
        <v>0</v>
      </c>
      <c r="G64" s="61">
        <v>0</v>
      </c>
    </row>
    <row r="65" spans="1:7" ht="15.75" customHeight="1">
      <c r="A65" s="9" t="s">
        <v>413</v>
      </c>
      <c r="B65" s="61">
        <v>0</v>
      </c>
      <c r="C65" s="61">
        <v>0</v>
      </c>
      <c r="D65" s="61">
        <v>0</v>
      </c>
      <c r="E65" s="61">
        <v>10389697.699999999</v>
      </c>
      <c r="F65" s="61">
        <v>10389697.699999999</v>
      </c>
      <c r="G65" s="61">
        <v>-10389697.699999999</v>
      </c>
    </row>
    <row r="66" spans="1:7" ht="15.75" customHeight="1">
      <c r="A66" s="9" t="s">
        <v>414</v>
      </c>
      <c r="B66" s="61">
        <v>0</v>
      </c>
      <c r="C66" s="61">
        <v>0</v>
      </c>
      <c r="D66" s="61">
        <v>0</v>
      </c>
      <c r="E66" s="61">
        <v>0</v>
      </c>
      <c r="F66" s="61">
        <v>0</v>
      </c>
      <c r="G66" s="61">
        <v>0</v>
      </c>
    </row>
    <row r="67" spans="1:7" ht="15.75" customHeight="1">
      <c r="A67" s="9" t="s">
        <v>415</v>
      </c>
      <c r="B67" s="61">
        <v>0</v>
      </c>
      <c r="C67" s="61">
        <v>0</v>
      </c>
      <c r="D67" s="61">
        <v>0</v>
      </c>
      <c r="E67" s="61">
        <v>0</v>
      </c>
      <c r="F67" s="61">
        <v>0</v>
      </c>
      <c r="G67" s="61">
        <v>0</v>
      </c>
    </row>
    <row r="68" spans="1:7" ht="15.75" customHeight="1">
      <c r="A68" s="9" t="s">
        <v>416</v>
      </c>
      <c r="B68" s="61">
        <v>0</v>
      </c>
      <c r="C68" s="61">
        <v>0</v>
      </c>
      <c r="D68" s="61">
        <v>0</v>
      </c>
      <c r="E68" s="61">
        <v>0</v>
      </c>
      <c r="F68" s="61">
        <v>0</v>
      </c>
      <c r="G68" s="61">
        <v>0</v>
      </c>
    </row>
    <row r="69" spans="1:7" ht="15.75" customHeight="1">
      <c r="A69" s="9" t="s">
        <v>417</v>
      </c>
      <c r="B69" s="61">
        <v>0</v>
      </c>
      <c r="C69" s="61">
        <v>0</v>
      </c>
      <c r="D69" s="61">
        <v>0</v>
      </c>
      <c r="E69" s="61">
        <v>10079117.93</v>
      </c>
      <c r="F69" s="61">
        <v>10079117.93</v>
      </c>
      <c r="G69" s="61">
        <v>-10079117.93</v>
      </c>
    </row>
    <row r="70" spans="1:7" ht="15.75" customHeight="1">
      <c r="A70" s="9" t="s">
        <v>418</v>
      </c>
      <c r="B70" s="61">
        <v>0</v>
      </c>
      <c r="C70" s="61">
        <v>0</v>
      </c>
      <c r="D70" s="61">
        <v>0</v>
      </c>
      <c r="E70" s="61">
        <v>0</v>
      </c>
      <c r="F70" s="61">
        <v>0</v>
      </c>
      <c r="G70" s="61">
        <v>0</v>
      </c>
    </row>
    <row r="71" spans="1:7" ht="15.75" customHeight="1">
      <c r="A71" s="9" t="s">
        <v>419</v>
      </c>
      <c r="B71" s="61">
        <v>0</v>
      </c>
      <c r="C71" s="61">
        <v>0</v>
      </c>
      <c r="D71" s="61">
        <v>0</v>
      </c>
      <c r="E71" s="61">
        <v>2981099.54</v>
      </c>
      <c r="F71" s="61">
        <v>2981099.54</v>
      </c>
      <c r="G71" s="61">
        <v>-2981099.54</v>
      </c>
    </row>
    <row r="72" spans="1:7" ht="15.75" customHeight="1">
      <c r="A72" s="9" t="s">
        <v>420</v>
      </c>
      <c r="B72" s="61">
        <v>0</v>
      </c>
      <c r="C72" s="61">
        <v>0</v>
      </c>
      <c r="D72" s="61">
        <v>0</v>
      </c>
      <c r="E72" s="61">
        <v>0</v>
      </c>
      <c r="F72" s="61">
        <v>0</v>
      </c>
      <c r="G72" s="61">
        <v>0</v>
      </c>
    </row>
    <row r="73" spans="1:7" ht="15.75" customHeight="1">
      <c r="A73" s="9" t="s">
        <v>421</v>
      </c>
      <c r="B73" s="61">
        <v>0</v>
      </c>
      <c r="C73" s="61">
        <v>0</v>
      </c>
      <c r="D73" s="61">
        <v>0</v>
      </c>
      <c r="E73" s="61">
        <v>0</v>
      </c>
      <c r="F73" s="61">
        <v>0</v>
      </c>
      <c r="G73" s="61">
        <v>0</v>
      </c>
    </row>
    <row r="74" spans="1:7" ht="15.75" customHeight="1">
      <c r="A74" s="9" t="s">
        <v>422</v>
      </c>
      <c r="B74" s="61">
        <v>0</v>
      </c>
      <c r="C74" s="61">
        <v>0</v>
      </c>
      <c r="D74" s="61">
        <v>0</v>
      </c>
      <c r="E74" s="61">
        <v>37090266.920000002</v>
      </c>
      <c r="F74" s="61">
        <v>37090266.920000002</v>
      </c>
      <c r="G74" s="61">
        <v>-37090266.920000002</v>
      </c>
    </row>
    <row r="75" spans="1:7" ht="15.75" customHeight="1">
      <c r="A75" s="62" t="s">
        <v>154</v>
      </c>
      <c r="B75" s="10"/>
      <c r="C75" s="10"/>
      <c r="D75" s="10"/>
      <c r="E75" s="10"/>
      <c r="F75" s="10"/>
      <c r="G75" s="10"/>
    </row>
    <row r="76" spans="1:7" ht="15.75" customHeight="1">
      <c r="A76" s="7" t="s">
        <v>387</v>
      </c>
      <c r="B76" s="11">
        <f t="shared" ref="B76:G76" si="2">SUM(B43,B9)</f>
        <v>657683436.45049477</v>
      </c>
      <c r="C76" s="11">
        <f t="shared" si="2"/>
        <v>0</v>
      </c>
      <c r="D76" s="11">
        <f t="shared" si="2"/>
        <v>657683436.45049477</v>
      </c>
      <c r="E76" s="11">
        <f t="shared" si="2"/>
        <v>174450156.97999999</v>
      </c>
      <c r="F76" s="11">
        <f t="shared" si="2"/>
        <v>167138834.14999998</v>
      </c>
      <c r="G76" s="11">
        <f t="shared" si="2"/>
        <v>483233279.47049475</v>
      </c>
    </row>
    <row r="77" spans="1:7" ht="15.75" customHeight="1">
      <c r="A77" s="16"/>
      <c r="B77" s="16"/>
      <c r="C77" s="16"/>
      <c r="D77" s="16"/>
      <c r="E77" s="16"/>
      <c r="F77" s="16"/>
      <c r="G77" s="16"/>
    </row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9 B42:G43 B75:G76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00"/>
  <sheetViews>
    <sheetView showGridLines="0" workbookViewId="0"/>
  </sheetViews>
  <sheetFormatPr baseColWidth="10" defaultColWidth="14.44140625" defaultRowHeight="15" customHeight="1"/>
  <cols>
    <col min="1" max="1" width="82.88671875" customWidth="1"/>
    <col min="2" max="2" width="22.33203125" customWidth="1"/>
    <col min="3" max="3" width="18.33203125" customWidth="1"/>
    <col min="4" max="6" width="22.33203125" customWidth="1"/>
    <col min="7" max="7" width="19.88671875" customWidth="1"/>
    <col min="8" max="26" width="11" customWidth="1"/>
  </cols>
  <sheetData>
    <row r="1" spans="1:7" ht="40.5" customHeight="1">
      <c r="A1" s="120" t="s">
        <v>424</v>
      </c>
      <c r="B1" s="121"/>
      <c r="C1" s="121"/>
      <c r="D1" s="121"/>
      <c r="E1" s="121"/>
      <c r="F1" s="121"/>
      <c r="G1" s="122"/>
    </row>
    <row r="2" spans="1:7" ht="14.4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2"/>
      <c r="G2" s="103"/>
    </row>
    <row r="3" spans="1:7" ht="14.4">
      <c r="A3" s="104" t="s">
        <v>425</v>
      </c>
      <c r="B3" s="105"/>
      <c r="C3" s="105"/>
      <c r="D3" s="105"/>
      <c r="E3" s="105"/>
      <c r="F3" s="105"/>
      <c r="G3" s="106"/>
    </row>
    <row r="4" spans="1:7" ht="14.4">
      <c r="A4" s="104" t="s">
        <v>426</v>
      </c>
      <c r="B4" s="105"/>
      <c r="C4" s="105"/>
      <c r="D4" s="105"/>
      <c r="E4" s="105"/>
      <c r="F4" s="105"/>
      <c r="G4" s="106"/>
    </row>
    <row r="5" spans="1:7" ht="14.4">
      <c r="A5" s="104" t="str">
        <f>'Formato 3'!A4</f>
        <v>Del 1 de Enero al 31 de Marzo de 2024 (b)</v>
      </c>
      <c r="B5" s="105"/>
      <c r="C5" s="105"/>
      <c r="D5" s="105"/>
      <c r="E5" s="105"/>
      <c r="F5" s="105"/>
      <c r="G5" s="106"/>
    </row>
    <row r="6" spans="1:7" ht="14.4">
      <c r="A6" s="107" t="s">
        <v>3</v>
      </c>
      <c r="B6" s="108"/>
      <c r="C6" s="108"/>
      <c r="D6" s="108"/>
      <c r="E6" s="108"/>
      <c r="F6" s="108"/>
      <c r="G6" s="109"/>
    </row>
    <row r="7" spans="1:7" ht="15.75" customHeight="1">
      <c r="A7" s="113" t="s">
        <v>7</v>
      </c>
      <c r="B7" s="107" t="s">
        <v>306</v>
      </c>
      <c r="C7" s="108"/>
      <c r="D7" s="108"/>
      <c r="E7" s="108"/>
      <c r="F7" s="109"/>
      <c r="G7" s="117" t="s">
        <v>427</v>
      </c>
    </row>
    <row r="8" spans="1:7" ht="28.8">
      <c r="A8" s="114"/>
      <c r="B8" s="2" t="s">
        <v>308</v>
      </c>
      <c r="C8" s="3" t="s">
        <v>428</v>
      </c>
      <c r="D8" s="2" t="s">
        <v>310</v>
      </c>
      <c r="E8" s="2" t="s">
        <v>194</v>
      </c>
      <c r="F8" s="63" t="s">
        <v>211</v>
      </c>
      <c r="G8" s="114"/>
    </row>
    <row r="9" spans="1:7" ht="16.5" customHeight="1">
      <c r="A9" s="5" t="s">
        <v>429</v>
      </c>
      <c r="B9" s="60">
        <f t="shared" ref="B9:G9" si="0">SUM(B10,B19,B27,B37)</f>
        <v>657683436.45049477</v>
      </c>
      <c r="C9" s="60">
        <f t="shared" si="0"/>
        <v>0</v>
      </c>
      <c r="D9" s="60">
        <f t="shared" si="0"/>
        <v>657683436.45049477</v>
      </c>
      <c r="E9" s="60">
        <f t="shared" si="0"/>
        <v>113909974.88999999</v>
      </c>
      <c r="F9" s="60">
        <f t="shared" si="0"/>
        <v>106598652.05999999</v>
      </c>
      <c r="G9" s="60">
        <f t="shared" si="0"/>
        <v>543773461.56049478</v>
      </c>
    </row>
    <row r="10" spans="1:7" ht="15" customHeight="1">
      <c r="A10" s="9" t="s">
        <v>430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ht="14.4">
      <c r="A11" s="9" t="s">
        <v>431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14.4">
      <c r="A12" s="9" t="s">
        <v>432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ht="14.4">
      <c r="A13" s="9" t="s">
        <v>433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ht="14.4">
      <c r="A14" s="9" t="s">
        <v>434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ht="14.4">
      <c r="A15" s="9" t="s">
        <v>435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ht="14.4">
      <c r="A16" s="9" t="s">
        <v>436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14.4">
      <c r="A17" s="9" t="s">
        <v>437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ht="14.4">
      <c r="A18" s="9" t="s">
        <v>438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ht="14.4">
      <c r="A19" s="9" t="s">
        <v>439</v>
      </c>
      <c r="B19" s="10">
        <v>657683436.45049477</v>
      </c>
      <c r="C19" s="10">
        <v>0</v>
      </c>
      <c r="D19" s="10">
        <v>657683436.45049477</v>
      </c>
      <c r="E19" s="10">
        <v>113909974.88999999</v>
      </c>
      <c r="F19" s="10">
        <v>106598652.05999999</v>
      </c>
      <c r="G19" s="10">
        <v>543773461.56049478</v>
      </c>
    </row>
    <row r="20" spans="1:7" ht="14.4">
      <c r="A20" s="9" t="s">
        <v>440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15.75" customHeight="1">
      <c r="A21" s="9" t="s">
        <v>441</v>
      </c>
      <c r="B21" s="10">
        <v>657683436.45049477</v>
      </c>
      <c r="C21" s="10">
        <v>0</v>
      </c>
      <c r="D21" s="10">
        <v>657683436.45049477</v>
      </c>
      <c r="E21" s="10">
        <v>113909974.88999999</v>
      </c>
      <c r="F21" s="10">
        <v>106598652.05999999</v>
      </c>
      <c r="G21" s="10">
        <v>543773461.56049478</v>
      </c>
    </row>
    <row r="22" spans="1:7" ht="15.75" customHeight="1">
      <c r="A22" s="9" t="s">
        <v>442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15.75" customHeight="1">
      <c r="A23" s="9" t="s">
        <v>443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ht="15.75" customHeight="1">
      <c r="A24" s="9" t="s">
        <v>444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ht="15.75" customHeight="1">
      <c r="A25" s="9" t="s">
        <v>445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ht="15.75" customHeight="1">
      <c r="A26" s="9" t="s">
        <v>446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ht="15.75" customHeight="1">
      <c r="A27" s="9" t="s">
        <v>447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ht="15.75" customHeight="1">
      <c r="A28" s="49" t="s">
        <v>448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ht="15.75" customHeight="1">
      <c r="A29" s="9" t="s">
        <v>449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15.75" customHeight="1">
      <c r="A30" s="9" t="s">
        <v>450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ht="15.75" customHeight="1">
      <c r="A31" s="9" t="s">
        <v>451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15.75" customHeight="1">
      <c r="A32" s="9" t="s">
        <v>452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7" ht="14.25" customHeight="1">
      <c r="A33" s="9" t="s">
        <v>453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ht="14.25" customHeight="1">
      <c r="A34" s="9" t="s">
        <v>454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7" ht="14.25" customHeight="1">
      <c r="A35" s="9" t="s">
        <v>455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7" ht="14.25" customHeight="1">
      <c r="A36" s="9" t="s">
        <v>456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7" ht="14.25" customHeight="1">
      <c r="A37" s="49" t="s">
        <v>457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</row>
    <row r="38" spans="1:7" ht="15.75" customHeight="1">
      <c r="A38" s="49" t="s">
        <v>458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</row>
    <row r="39" spans="1:7" ht="15.75" customHeight="1">
      <c r="A39" s="49" t="s">
        <v>459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</row>
    <row r="40" spans="1:7" ht="15.75" customHeight="1">
      <c r="A40" s="49" t="s">
        <v>460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</row>
    <row r="41" spans="1:7" ht="15.75" customHeight="1">
      <c r="A41" s="49" t="s">
        <v>461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7" ht="15.75" customHeight="1">
      <c r="A42" s="49"/>
      <c r="B42" s="14"/>
      <c r="C42" s="14"/>
      <c r="D42" s="14"/>
      <c r="E42" s="14"/>
      <c r="F42" s="14"/>
      <c r="G42" s="14"/>
    </row>
    <row r="43" spans="1:7" ht="15.75" customHeight="1">
      <c r="A43" s="7" t="s">
        <v>462</v>
      </c>
      <c r="B43" s="11">
        <f t="shared" ref="B43:G43" si="1">SUM(B44,B53,B61,B71)</f>
        <v>0</v>
      </c>
      <c r="C43" s="11">
        <f t="shared" si="1"/>
        <v>0</v>
      </c>
      <c r="D43" s="11">
        <f t="shared" si="1"/>
        <v>0</v>
      </c>
      <c r="E43" s="11">
        <f t="shared" si="1"/>
        <v>60540182.090000004</v>
      </c>
      <c r="F43" s="11">
        <f t="shared" si="1"/>
        <v>60540182.090000004</v>
      </c>
      <c r="G43" s="11">
        <f t="shared" si="1"/>
        <v>-60540182.090000004</v>
      </c>
    </row>
    <row r="44" spans="1:7" ht="15.75" customHeight="1">
      <c r="A44" s="9" t="s">
        <v>430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</row>
    <row r="45" spans="1:7" ht="15.75" customHeight="1">
      <c r="A45" s="49" t="s">
        <v>431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</row>
    <row r="46" spans="1:7" ht="15.75" customHeight="1">
      <c r="A46" s="49" t="s">
        <v>432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</row>
    <row r="47" spans="1:7" ht="15.75" customHeight="1">
      <c r="A47" s="49" t="s">
        <v>433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</row>
    <row r="48" spans="1:7" ht="15.75" customHeight="1">
      <c r="A48" s="49" t="s">
        <v>434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</row>
    <row r="49" spans="1:7" ht="15.75" customHeight="1">
      <c r="A49" s="49" t="s">
        <v>435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</row>
    <row r="50" spans="1:7" ht="15.75" customHeight="1">
      <c r="A50" s="49" t="s">
        <v>436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</row>
    <row r="51" spans="1:7" ht="15.75" customHeight="1">
      <c r="A51" s="49" t="s">
        <v>437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</row>
    <row r="52" spans="1:7" ht="15.75" customHeight="1">
      <c r="A52" s="49" t="s">
        <v>438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</row>
    <row r="53" spans="1:7" ht="15.75" customHeight="1">
      <c r="A53" s="9" t="s">
        <v>439</v>
      </c>
      <c r="B53" s="10">
        <v>0</v>
      </c>
      <c r="C53" s="10">
        <v>0</v>
      </c>
      <c r="D53" s="10">
        <v>0</v>
      </c>
      <c r="E53" s="10">
        <v>60540182.090000004</v>
      </c>
      <c r="F53" s="10">
        <v>60540182.090000004</v>
      </c>
      <c r="G53" s="10">
        <v>-60540182.090000004</v>
      </c>
    </row>
    <row r="54" spans="1:7" ht="15.75" customHeight="1">
      <c r="A54" s="49" t="s">
        <v>440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1:7" ht="15.75" customHeight="1">
      <c r="A55" s="49" t="s">
        <v>441</v>
      </c>
      <c r="B55" s="10">
        <v>0</v>
      </c>
      <c r="C55" s="10">
        <v>0</v>
      </c>
      <c r="D55" s="10">
        <v>0</v>
      </c>
      <c r="E55" s="10">
        <v>60540182.090000004</v>
      </c>
      <c r="F55" s="10">
        <v>60540182.090000004</v>
      </c>
      <c r="G55" s="10">
        <v>-60540182.090000004</v>
      </c>
    </row>
    <row r="56" spans="1:7" ht="15.75" customHeight="1">
      <c r="A56" s="49" t="s">
        <v>442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</row>
    <row r="57" spans="1:7" ht="15.75" customHeight="1">
      <c r="A57" s="50" t="s">
        <v>443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</row>
    <row r="58" spans="1:7" ht="15.75" customHeight="1">
      <c r="A58" s="49" t="s">
        <v>444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1:7" ht="15.75" customHeight="1">
      <c r="A59" s="49" t="s">
        <v>445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</row>
    <row r="60" spans="1:7" ht="15.75" customHeight="1">
      <c r="A60" s="49" t="s">
        <v>446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</row>
    <row r="61" spans="1:7" ht="15.75" customHeight="1">
      <c r="A61" s="9" t="s">
        <v>447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</row>
    <row r="62" spans="1:7" ht="15.75" customHeight="1">
      <c r="A62" s="49" t="s">
        <v>448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</row>
    <row r="63" spans="1:7" ht="15.75" customHeight="1">
      <c r="A63" s="49" t="s">
        <v>449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  <row r="64" spans="1:7" ht="15.75" customHeight="1">
      <c r="A64" s="49" t="s">
        <v>450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ht="15.75" customHeight="1">
      <c r="A65" s="49" t="s">
        <v>451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</row>
    <row r="66" spans="1:7" ht="15.75" customHeight="1">
      <c r="A66" s="49" t="s">
        <v>452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ht="15.75" customHeight="1">
      <c r="A67" s="49" t="s">
        <v>453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</row>
    <row r="68" spans="1:7" ht="15.75" customHeight="1">
      <c r="A68" s="49" t="s">
        <v>454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</row>
    <row r="69" spans="1:7" ht="15.75" customHeight="1">
      <c r="A69" s="49" t="s">
        <v>455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</row>
    <row r="70" spans="1:7" ht="15.75" customHeight="1">
      <c r="A70" s="49" t="s">
        <v>456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</row>
    <row r="71" spans="1:7" ht="15.75" customHeight="1">
      <c r="A71" s="49" t="s">
        <v>457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</row>
    <row r="72" spans="1:7" ht="15.75" customHeight="1">
      <c r="A72" s="49" t="s">
        <v>458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</row>
    <row r="73" spans="1:7" ht="15.75" customHeight="1">
      <c r="A73" s="49" t="s">
        <v>459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</row>
    <row r="74" spans="1:7" ht="15.75" customHeight="1">
      <c r="A74" s="49" t="s">
        <v>460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ht="15.75" customHeight="1">
      <c r="A75" s="49" t="s">
        <v>461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</row>
    <row r="76" spans="1:7" ht="15.75" customHeight="1">
      <c r="A76" s="8"/>
      <c r="B76" s="10"/>
      <c r="C76" s="10"/>
      <c r="D76" s="10"/>
      <c r="E76" s="10"/>
      <c r="F76" s="10"/>
      <c r="G76" s="10"/>
    </row>
    <row r="77" spans="1:7" ht="15.75" customHeight="1">
      <c r="A77" s="7" t="s">
        <v>387</v>
      </c>
      <c r="B77" s="11">
        <f t="shared" ref="B77:G77" si="2">B43+B9</f>
        <v>657683436.45049477</v>
      </c>
      <c r="C77" s="11">
        <f t="shared" si="2"/>
        <v>0</v>
      </c>
      <c r="D77" s="11">
        <f t="shared" si="2"/>
        <v>657683436.45049477</v>
      </c>
      <c r="E77" s="11">
        <f t="shared" si="2"/>
        <v>174450156.97999999</v>
      </c>
      <c r="F77" s="11">
        <f t="shared" si="2"/>
        <v>167138834.14999998</v>
      </c>
      <c r="G77" s="11">
        <f t="shared" si="2"/>
        <v>483233279.47049475</v>
      </c>
    </row>
    <row r="78" spans="1:7" ht="15.75" customHeight="1">
      <c r="A78" s="16"/>
      <c r="B78" s="41"/>
      <c r="C78" s="41"/>
      <c r="D78" s="41"/>
      <c r="E78" s="41"/>
      <c r="F78" s="41"/>
      <c r="G78" s="41"/>
    </row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10 C11:G18 B19:G19 C20:G26 B27:G27 C28:G36 B37:G37 C38:G41 B43:G44 C45:G52 B53:G53 C54:G60 B61:G61 C62:G70 B71:G71 C72:G75 B76:G77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00"/>
  <sheetViews>
    <sheetView showGridLines="0" workbookViewId="0"/>
  </sheetViews>
  <sheetFormatPr baseColWidth="10" defaultColWidth="14.44140625" defaultRowHeight="15" customHeight="1"/>
  <cols>
    <col min="1" max="1" width="68.88671875" customWidth="1"/>
    <col min="2" max="2" width="21.88671875" customWidth="1"/>
    <col min="3" max="3" width="19.88671875" customWidth="1"/>
    <col min="4" max="4" width="20.88671875" customWidth="1"/>
    <col min="5" max="6" width="22.33203125" customWidth="1"/>
    <col min="7" max="7" width="19.5546875" customWidth="1"/>
    <col min="8" max="26" width="11" customWidth="1"/>
  </cols>
  <sheetData>
    <row r="1" spans="1:7" ht="40.5" customHeight="1">
      <c r="A1" s="118" t="s">
        <v>463</v>
      </c>
      <c r="B1" s="99"/>
      <c r="C1" s="99"/>
      <c r="D1" s="99"/>
      <c r="E1" s="99"/>
      <c r="F1" s="99"/>
      <c r="G1" s="100"/>
    </row>
    <row r="2" spans="1:7" ht="14.4">
      <c r="A2" s="112" t="str">
        <f>'Formato 1'!A2</f>
        <v>Junta de Agua Potable Drenaje Alcantarillado y Saneamiento del Municipio de Irapuato, Gto.</v>
      </c>
      <c r="B2" s="102"/>
      <c r="C2" s="102"/>
      <c r="D2" s="102"/>
      <c r="E2" s="102"/>
      <c r="F2" s="102"/>
      <c r="G2" s="103"/>
    </row>
    <row r="3" spans="1:7" ht="14.4">
      <c r="A3" s="104" t="s">
        <v>304</v>
      </c>
      <c r="B3" s="105"/>
      <c r="C3" s="105"/>
      <c r="D3" s="105"/>
      <c r="E3" s="105"/>
      <c r="F3" s="105"/>
      <c r="G3" s="106"/>
    </row>
    <row r="4" spans="1:7" ht="14.4">
      <c r="A4" s="104" t="s">
        <v>464</v>
      </c>
      <c r="B4" s="105"/>
      <c r="C4" s="105"/>
      <c r="D4" s="105"/>
      <c r="E4" s="105"/>
      <c r="F4" s="105"/>
      <c r="G4" s="106"/>
    </row>
    <row r="5" spans="1:7" ht="14.4">
      <c r="A5" s="104" t="str">
        <f>'Formato 3'!A4</f>
        <v>Del 1 de Enero al 31 de Marzo de 2024 (b)</v>
      </c>
      <c r="B5" s="105"/>
      <c r="C5" s="105"/>
      <c r="D5" s="105"/>
      <c r="E5" s="105"/>
      <c r="F5" s="105"/>
      <c r="G5" s="106"/>
    </row>
    <row r="6" spans="1:7" ht="14.4">
      <c r="A6" s="107" t="s">
        <v>3</v>
      </c>
      <c r="B6" s="108"/>
      <c r="C6" s="108"/>
      <c r="D6" s="108"/>
      <c r="E6" s="108"/>
      <c r="F6" s="108"/>
      <c r="G6" s="109"/>
    </row>
    <row r="7" spans="1:7" ht="14.4">
      <c r="A7" s="113" t="s">
        <v>465</v>
      </c>
      <c r="B7" s="116" t="s">
        <v>306</v>
      </c>
      <c r="C7" s="99"/>
      <c r="D7" s="99"/>
      <c r="E7" s="99"/>
      <c r="F7" s="100"/>
      <c r="G7" s="119" t="s">
        <v>307</v>
      </c>
    </row>
    <row r="8" spans="1:7" ht="28.8">
      <c r="A8" s="114"/>
      <c r="B8" s="3" t="s">
        <v>308</v>
      </c>
      <c r="C8" s="64" t="s">
        <v>428</v>
      </c>
      <c r="D8" s="64" t="s">
        <v>239</v>
      </c>
      <c r="E8" s="64" t="s">
        <v>194</v>
      </c>
      <c r="F8" s="64" t="s">
        <v>211</v>
      </c>
      <c r="G8" s="114"/>
    </row>
    <row r="9" spans="1:7" ht="15.75" customHeight="1">
      <c r="A9" s="5" t="s">
        <v>466</v>
      </c>
      <c r="B9" s="59">
        <f t="shared" ref="B9:G9" si="0">SUM(B10,B11,B12,B15,B16,B19)</f>
        <v>143331718.90000004</v>
      </c>
      <c r="C9" s="59">
        <f t="shared" si="0"/>
        <v>0</v>
      </c>
      <c r="D9" s="59">
        <f t="shared" si="0"/>
        <v>143331718.90000004</v>
      </c>
      <c r="E9" s="59">
        <f t="shared" si="0"/>
        <v>28295763.319999997</v>
      </c>
      <c r="F9" s="59">
        <f t="shared" si="0"/>
        <v>28295763.319999997</v>
      </c>
      <c r="G9" s="59">
        <f t="shared" si="0"/>
        <v>115035955.58000004</v>
      </c>
    </row>
    <row r="10" spans="1:7" ht="14.4">
      <c r="A10" s="9" t="s">
        <v>467</v>
      </c>
      <c r="B10" s="54">
        <v>143331718.90000004</v>
      </c>
      <c r="C10" s="54">
        <v>0</v>
      </c>
      <c r="D10" s="54">
        <v>143331718.90000004</v>
      </c>
      <c r="E10" s="54">
        <v>28295763.319999997</v>
      </c>
      <c r="F10" s="54">
        <v>28295763.319999997</v>
      </c>
      <c r="G10" s="65">
        <v>115035955.58000004</v>
      </c>
    </row>
    <row r="11" spans="1:7" ht="15.75" customHeight="1">
      <c r="A11" s="9" t="s">
        <v>468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</row>
    <row r="12" spans="1:7" ht="14.4">
      <c r="A12" s="9" t="s">
        <v>469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</row>
    <row r="13" spans="1:7" ht="14.4">
      <c r="A13" s="9" t="s">
        <v>470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</row>
    <row r="14" spans="1:7" ht="14.4">
      <c r="A14" s="9" t="s">
        <v>471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</row>
    <row r="15" spans="1:7" ht="14.4">
      <c r="A15" s="9" t="s">
        <v>472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</row>
    <row r="16" spans="1:7" ht="28.8">
      <c r="A16" s="49" t="s">
        <v>473</v>
      </c>
      <c r="B16" s="65">
        <v>0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7" spans="1:7" ht="14.4">
      <c r="A17" s="9" t="s">
        <v>474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</row>
    <row r="18" spans="1:7" ht="14.4">
      <c r="A18" s="9" t="s">
        <v>475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</row>
    <row r="19" spans="1:7" ht="14.4">
      <c r="A19" s="9" t="s">
        <v>476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</row>
    <row r="20" spans="1:7" ht="14.4">
      <c r="A20" s="8"/>
      <c r="B20" s="65"/>
      <c r="C20" s="65"/>
      <c r="D20" s="65"/>
      <c r="E20" s="65"/>
      <c r="F20" s="65"/>
      <c r="G20" s="65"/>
    </row>
    <row r="21" spans="1:7" ht="15.75" customHeight="1">
      <c r="A21" s="13" t="s">
        <v>477</v>
      </c>
      <c r="B21" s="59">
        <f t="shared" ref="B21:G21" si="1">SUM(B22,B23,B24,B27,B28,B31)</f>
        <v>0</v>
      </c>
      <c r="C21" s="59">
        <f t="shared" si="1"/>
        <v>0</v>
      </c>
      <c r="D21" s="59">
        <f t="shared" si="1"/>
        <v>0</v>
      </c>
      <c r="E21" s="59">
        <f t="shared" si="1"/>
        <v>0</v>
      </c>
      <c r="F21" s="59">
        <f t="shared" si="1"/>
        <v>0</v>
      </c>
      <c r="G21" s="59">
        <f t="shared" si="1"/>
        <v>0</v>
      </c>
    </row>
    <row r="22" spans="1:7" ht="15.75" customHeight="1">
      <c r="A22" s="9" t="s">
        <v>467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65">
        <f t="shared" ref="G22:G23" si="2">D22-E22</f>
        <v>0</v>
      </c>
    </row>
    <row r="23" spans="1:7" ht="15.75" customHeight="1">
      <c r="A23" s="9" t="s">
        <v>468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f t="shared" si="2"/>
        <v>0</v>
      </c>
    </row>
    <row r="24" spans="1:7" ht="15.75" customHeight="1">
      <c r="A24" s="9" t="s">
        <v>469</v>
      </c>
      <c r="B24" s="65">
        <f t="shared" ref="B24:G24" si="3">B25+B26</f>
        <v>0</v>
      </c>
      <c r="C24" s="65">
        <f t="shared" si="3"/>
        <v>0</v>
      </c>
      <c r="D24" s="65">
        <f t="shared" si="3"/>
        <v>0</v>
      </c>
      <c r="E24" s="65">
        <f t="shared" si="3"/>
        <v>0</v>
      </c>
      <c r="F24" s="65">
        <f t="shared" si="3"/>
        <v>0</v>
      </c>
      <c r="G24" s="65">
        <f t="shared" si="3"/>
        <v>0</v>
      </c>
    </row>
    <row r="25" spans="1:7" ht="15.75" customHeight="1">
      <c r="A25" s="9" t="s">
        <v>470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f t="shared" ref="G25:G27" si="4">D25-E25</f>
        <v>0</v>
      </c>
    </row>
    <row r="26" spans="1:7" ht="15.75" customHeight="1">
      <c r="A26" s="9" t="s">
        <v>471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f t="shared" si="4"/>
        <v>0</v>
      </c>
    </row>
    <row r="27" spans="1:7" ht="15.75" customHeight="1">
      <c r="A27" s="9" t="s">
        <v>472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 t="shared" si="4"/>
        <v>0</v>
      </c>
    </row>
    <row r="28" spans="1:7" ht="15.75" customHeight="1">
      <c r="A28" s="49" t="s">
        <v>473</v>
      </c>
      <c r="B28" s="65">
        <f t="shared" ref="B28:G28" si="5">B29+B30</f>
        <v>0</v>
      </c>
      <c r="C28" s="65">
        <f t="shared" si="5"/>
        <v>0</v>
      </c>
      <c r="D28" s="65">
        <f t="shared" si="5"/>
        <v>0</v>
      </c>
      <c r="E28" s="65">
        <f t="shared" si="5"/>
        <v>0</v>
      </c>
      <c r="F28" s="65">
        <f t="shared" si="5"/>
        <v>0</v>
      </c>
      <c r="G28" s="65">
        <f t="shared" si="5"/>
        <v>0</v>
      </c>
    </row>
    <row r="29" spans="1:7" ht="15.75" customHeight="1">
      <c r="A29" s="9" t="s">
        <v>474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G31" si="6">D29-E29</f>
        <v>0</v>
      </c>
    </row>
    <row r="30" spans="1:7" ht="15.75" customHeight="1">
      <c r="A30" s="9" t="s">
        <v>475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f t="shared" si="6"/>
        <v>0</v>
      </c>
    </row>
    <row r="31" spans="1:7" ht="15.75" customHeight="1">
      <c r="A31" s="9" t="s">
        <v>476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f t="shared" si="6"/>
        <v>0</v>
      </c>
    </row>
    <row r="32" spans="1:7" ht="15.75" customHeight="1">
      <c r="A32" s="8"/>
      <c r="B32" s="65"/>
      <c r="C32" s="65"/>
      <c r="D32" s="65"/>
      <c r="E32" s="65"/>
      <c r="F32" s="65"/>
      <c r="G32" s="65"/>
    </row>
    <row r="33" spans="1:7" ht="14.25" customHeight="1">
      <c r="A33" s="7" t="s">
        <v>478</v>
      </c>
      <c r="B33" s="59">
        <f t="shared" ref="B33:G33" si="7">B21+B9</f>
        <v>143331718.90000004</v>
      </c>
      <c r="C33" s="59">
        <f t="shared" si="7"/>
        <v>0</v>
      </c>
      <c r="D33" s="59">
        <f t="shared" si="7"/>
        <v>143331718.90000004</v>
      </c>
      <c r="E33" s="59">
        <f t="shared" si="7"/>
        <v>28295763.319999997</v>
      </c>
      <c r="F33" s="59">
        <f t="shared" si="7"/>
        <v>28295763.319999997</v>
      </c>
      <c r="G33" s="59">
        <f t="shared" si="7"/>
        <v>115035955.58000004</v>
      </c>
    </row>
    <row r="34" spans="1:7" ht="14.25" customHeight="1">
      <c r="A34" s="16"/>
      <c r="B34" s="66"/>
      <c r="C34" s="66"/>
      <c r="D34" s="66"/>
      <c r="E34" s="66"/>
      <c r="F34" s="66"/>
      <c r="G34" s="66"/>
    </row>
    <row r="35" spans="1:7" ht="15.75" customHeight="1"/>
    <row r="36" spans="1:7" ht="15.75" customHeight="1"/>
    <row r="37" spans="1:7" ht="15.75" customHeight="1"/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9 G10 B11:G21 G22 B23:G33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del Carmen Muñoz Vega</dc:creator>
  <cp:lastModifiedBy>Marisol del Carmen Muñoz Vega</cp:lastModifiedBy>
  <dcterms:created xsi:type="dcterms:W3CDTF">2024-04-30T14:26:05Z</dcterms:created>
  <dcterms:modified xsi:type="dcterms:W3CDTF">2024-10-22T19:23:14Z</dcterms:modified>
</cp:coreProperties>
</file>